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7845" tabRatio="911" firstSheet="3" activeTab="6"/>
  </bookViews>
  <sheets>
    <sheet name="SEGUIMIENTO Y ANALISIS EXT01" sheetId="1" r:id="rId1"/>
    <sheet name="SEGUIMIENTO Y ANALISIS EXT02" sheetId="2" r:id="rId2"/>
    <sheet name="SEGUIMIENTO Y ANALISIS EXT03" sheetId="3" r:id="rId3"/>
    <sheet name="SEGUIMIENTO Y ANALISIS EXT04" sheetId="4" r:id="rId4"/>
    <sheet name="SEGUIMIENTO Y ANALISIS EXT05" sheetId="5" r:id="rId5"/>
    <sheet name="SEGUIMIENTO Y ANALISIS EXT06" sheetId="6" r:id="rId6"/>
    <sheet name="SEGUIMIENTO Y ANALISIS EXT07" sheetId="7" r:id="rId7"/>
  </sheets>
  <definedNames>
    <definedName name="_xlnm.Print_Area" localSheetId="0">'SEGUIMIENTO Y ANALISIS EXT01'!$A$1:$I$42</definedName>
    <definedName name="_xlnm.Print_Area" localSheetId="1">'SEGUIMIENTO Y ANALISIS EXT02'!$A$1:$I$42</definedName>
    <definedName name="_xlnm.Print_Area" localSheetId="2">'SEGUIMIENTO Y ANALISIS EXT03'!$A$1:$I$42</definedName>
    <definedName name="_xlnm.Print_Area" localSheetId="3">'SEGUIMIENTO Y ANALISIS EXT04'!$A$1:$I$42</definedName>
    <definedName name="_xlnm.Print_Area" localSheetId="4">'SEGUIMIENTO Y ANALISIS EXT05'!$A$1:$I$42</definedName>
    <definedName name="_xlnm.Print_Area" localSheetId="5">'SEGUIMIENTO Y ANALISIS EXT06'!$A$1:$I$42</definedName>
    <definedName name="_xlnm.Print_Area" localSheetId="6">'SEGUIMIENTO Y ANALISIS EXT07'!$A$1:$I$42</definedName>
    <definedName name="Cuartp_indicador" localSheetId="1">#REF!</definedName>
    <definedName name="Cuartp_indicador" localSheetId="2">#REF!</definedName>
    <definedName name="Cuartp_indicador" localSheetId="3">#REF!</definedName>
    <definedName name="Cuartp_indicador" localSheetId="4">#REF!</definedName>
    <definedName name="Cuartp_indicador" localSheetId="5">#REF!</definedName>
    <definedName name="Cuartp_indicador" localSheetId="6">#REF!</definedName>
    <definedName name="Cuartp_indicador">#REF!</definedName>
    <definedName name="Decimo_indicador" localSheetId="1">#REF!</definedName>
    <definedName name="Decimo_indicador" localSheetId="2">#REF!</definedName>
    <definedName name="Decimo_indicador" localSheetId="3">#REF!</definedName>
    <definedName name="Decimo_indicador" localSheetId="4">#REF!</definedName>
    <definedName name="Decimo_indicador" localSheetId="5">#REF!</definedName>
    <definedName name="Decimo_indicador" localSheetId="6">#REF!</definedName>
    <definedName name="Decimo_indicador">#REF!</definedName>
    <definedName name="MILIMI" localSheetId="6">#REF!</definedName>
    <definedName name="MILIMI">#REF!</definedName>
    <definedName name="MIMI" localSheetId="3">#REF!</definedName>
    <definedName name="MIMI" localSheetId="4">#REF!</definedName>
    <definedName name="MIMI" localSheetId="5">#REF!</definedName>
    <definedName name="MIMI" localSheetId="6">#REF!</definedName>
    <definedName name="MIMI">#REF!</definedName>
    <definedName name="MIMO" localSheetId="5">#REF!</definedName>
    <definedName name="MIMO" localSheetId="6">#REF!</definedName>
    <definedName name="MIMO">#REF!</definedName>
    <definedName name="Noveno_indicador" localSheetId="1">#REF!</definedName>
    <definedName name="Noveno_indicador" localSheetId="2">#REF!</definedName>
    <definedName name="Noveno_indicador" localSheetId="3">#REF!</definedName>
    <definedName name="Noveno_indicador" localSheetId="4">#REF!</definedName>
    <definedName name="Noveno_indicador" localSheetId="5">#REF!</definedName>
    <definedName name="Noveno_indicador" localSheetId="6">#REF!</definedName>
    <definedName name="Noveno_indicador">#REF!</definedName>
    <definedName name="Octavo_indicador" localSheetId="1">#REF!</definedName>
    <definedName name="Octavo_indicador" localSheetId="2">#REF!</definedName>
    <definedName name="Octavo_indicador" localSheetId="3">#REF!</definedName>
    <definedName name="Octavo_indicador" localSheetId="4">#REF!</definedName>
    <definedName name="Octavo_indicador" localSheetId="5">#REF!</definedName>
    <definedName name="Octavo_indicador" localSheetId="6">#REF!</definedName>
    <definedName name="Octavo_indicador">#REF!</definedName>
    <definedName name="Primer_indicador">#REF!</definedName>
    <definedName name="Quinto_indicador" localSheetId="1">#REF!</definedName>
    <definedName name="Quinto_indicador" localSheetId="2">#REF!</definedName>
    <definedName name="Quinto_indicador" localSheetId="3">#REF!</definedName>
    <definedName name="Quinto_indicador" localSheetId="4">#REF!</definedName>
    <definedName name="Quinto_indicador" localSheetId="5">#REF!</definedName>
    <definedName name="Quinto_indicador" localSheetId="6">#REF!</definedName>
    <definedName name="Quinto_indicador">#REF!</definedName>
    <definedName name="Satisfacción_del_cliente_interno_con_el_servicio_de_ropa">"Cuarto_indicador"</definedName>
    <definedName name="Segundo_indicador">#REF!</definedName>
    <definedName name="Septimo_indicador" localSheetId="1">#REF!</definedName>
    <definedName name="Septimo_indicador" localSheetId="2">#REF!</definedName>
    <definedName name="Septimo_indicador" localSheetId="3">#REF!</definedName>
    <definedName name="Septimo_indicador" localSheetId="4">#REF!</definedName>
    <definedName name="Septimo_indicador" localSheetId="5">#REF!</definedName>
    <definedName name="Septimo_indicador" localSheetId="6">#REF!</definedName>
    <definedName name="Septimo_indicador">#REF!</definedName>
    <definedName name="Sexto_indicador" localSheetId="1">#REF!</definedName>
    <definedName name="Sexto_indicador" localSheetId="2">#REF!</definedName>
    <definedName name="Sexto_indicador" localSheetId="3">#REF!</definedName>
    <definedName name="Sexto_indicador" localSheetId="4">#REF!</definedName>
    <definedName name="Sexto_indicador" localSheetId="5">#REF!</definedName>
    <definedName name="Sexto_indicador" localSheetId="6">#REF!</definedName>
    <definedName name="Sexto_indicador">#REF!</definedName>
    <definedName name="Tercer_indicador">#REF!</definedName>
  </definedNames>
  <calcPr fullCalcOnLoad="1"/>
</workbook>
</file>

<file path=xl/sharedStrings.xml><?xml version="1.0" encoding="utf-8"?>
<sst xmlns="http://schemas.openxmlformats.org/spreadsheetml/2006/main" count="238" uniqueCount="69">
  <si>
    <t>PROCESO</t>
  </si>
  <si>
    <t>NOMBRE DEL INDICADOR</t>
  </si>
  <si>
    <t>FORMULA</t>
  </si>
  <si>
    <t>OBJETIVO</t>
  </si>
  <si>
    <t>RESPONSABLE</t>
  </si>
  <si>
    <t>ACCIONES</t>
  </si>
  <si>
    <t>PERÍODO</t>
  </si>
  <si>
    <t>Versión: 01</t>
  </si>
  <si>
    <t>ANALISIS DE CAUSAS RELACIONADAS CON LA META DEL PERIODO</t>
  </si>
  <si>
    <t>Valor indicador</t>
  </si>
  <si>
    <t>Periodo</t>
  </si>
  <si>
    <t>LÍMITES DE CONTROL</t>
  </si>
  <si>
    <t xml:space="preserve">FRECUENCIA DE MEDICIÓN </t>
  </si>
  <si>
    <t>META FINAL</t>
  </si>
  <si>
    <t>Meta del periodo</t>
  </si>
  <si>
    <t>Código: EG-F02</t>
  </si>
  <si>
    <t>UNIVERSIDAD DEL MAGDALENA 
SISTEMA DE GESTIÓN INTEGRAL DE LA CALIDAD- "COGUI"
FORMATO PARA EL SEGUIMIENTO Y ANÁLISIS DE INDICADORES</t>
  </si>
  <si>
    <t>2009-I</t>
  </si>
  <si>
    <t>2009-II</t>
  </si>
  <si>
    <t>No. Diagnósticos y solicitudes Identificados en Atención a las Necesidades del Entorno.</t>
  </si>
  <si>
    <t>Extensión y Proyección Social</t>
  </si>
  <si>
    <t>(No. Diagnóstico  y solicitudes  Atendidos/ No. De Diagnósticos y solicitudes Identificados  por la vicerrectoria de extensión en Atención a las Necesidades del Entorno) * 100%</t>
  </si>
  <si>
    <t>Determinar el % de Diagnósticos atendidos de acuerdo a la Identificación de las Necesidades del Entorno.</t>
  </si>
  <si>
    <t>Mínimo: 60%        Máximo: 80%</t>
  </si>
  <si>
    <t>Coordinador de Extensión.</t>
  </si>
  <si>
    <t>Semestral</t>
  </si>
  <si>
    <t>No. De Exposiciones Artísticas, Etnoculturales y Lúdicas presentadas - Eventos de Extensión Cultural.</t>
  </si>
  <si>
    <t>(No. De Exposiciones Artísticas, Etnoculturales y Lúdicas y Eventos de Extensión Cultural realizados / No. Total de Exposiciones y Eventos Culturales proyectadas) * 100%</t>
  </si>
  <si>
    <t>Determinar el % de las Exposiciones Artísticas, Etnoculturales, y Eventos Culturales presentados en el Centro Cultural y Museo Etnográfico.</t>
  </si>
  <si>
    <t>Mínimo: 70%   Máximo: 90%</t>
  </si>
  <si>
    <t>Coordinador de Extensión Cultural / Coordinador Museo de Arte / Coordinador MEUM / Coordinador Museo Interactivo de la Ciencia y el Juego.</t>
  </si>
  <si>
    <t>Extensión y proyección Social</t>
  </si>
  <si>
    <t>No. De Eventos academicos economicos politicos y sociales en el semestre</t>
  </si>
  <si>
    <t>(No. De Eventos Realizados / No. De Eventos Proyectados en el Plan de Acción Vigente) * 100%</t>
  </si>
  <si>
    <t>Determinar el % de  Eventos realizados para determinar el logro de objetivos en relación con lo proyectado.</t>
  </si>
  <si>
    <t>Coordinador de Cátedra Abierta "RAFAEL CELEDÓN"</t>
  </si>
  <si>
    <t>(No. De jornadas de atención integral, desarrolladas en las Comunas y Municipios / Total de Brigadas proyectadas a desarrollar) * 100%</t>
  </si>
  <si>
    <t>Determinar el % de Jornadas de Atención Integral desarrolladas en las Comunas y Municipios.</t>
  </si>
  <si>
    <t>Mínimo: 60%   Máximo: 90%</t>
  </si>
  <si>
    <t>Semestral.</t>
  </si>
  <si>
    <t>Coordinador de Extensión Social / Coordinador del Proyecto Específico</t>
  </si>
  <si>
    <t xml:space="preserve">No. Jornada de atencion integral  </t>
  </si>
  <si>
    <t>No. De Proyectos de Extensión aprobados .</t>
  </si>
  <si>
    <t>(No. De Proyectos aprobados / No. De Proyectos presentados) * 100%</t>
  </si>
  <si>
    <t>Determinar el % del No. De Proyectos aprobados, en relación con los presentados.</t>
  </si>
  <si>
    <t>Mínimo: 60%   Máximo: 70%</t>
  </si>
  <si>
    <t>De acuerdo a la Duración del Proyecto.</t>
  </si>
  <si>
    <t>Coordinador de Extensión Asignado.</t>
  </si>
  <si>
    <t>No. De Programas de Educación Continuada ofertados.</t>
  </si>
  <si>
    <t>(No. De Programas de Educación Continuada  en desarrollo / No. Total de Programas de Educación Continuada  Ofrecidos) * 100%</t>
  </si>
  <si>
    <t>Determinar el % de Programas de Educación Continuada y Formación para el Trabajo, Formación Cultural en desarrollo, en relación con los ofertados.</t>
  </si>
  <si>
    <t>Mínimo: 60%   Máximo: 80%</t>
  </si>
  <si>
    <t>Coordinador de Extensión Cultural / Coordinador Museo de Arte / Coordinador MEUM / Coordinador Museo Interactivo de la Ciencia y el Juego / Coordinador de Escuela de Artes y Oficios/ Coordinador de Extensión Empresarial, Coordinadores de Programas Específicos..</t>
  </si>
  <si>
    <t>No. De Revistas en Circulación, Programas Radiales y Boletines de Información de la Vicerrectoría de Extensión.</t>
  </si>
  <si>
    <t>(No. De Revistas en Circulación, Programas Radiales y Boletines de Información de la Vicerrectoría de Extensión Publicados / No. De Revistas en Circulación, Programas Radiales y Boletines de Información de la Vicerrectoría de Extensión proyectadas) * 100%</t>
  </si>
  <si>
    <t xml:space="preserve">Determinar el No. de Revistas en Circulación, Programas Radiales y Boletines de Información de la Vicerrectoría de Extensión. </t>
  </si>
  <si>
    <t>Mínimo: 50%   Máximo: 70%</t>
  </si>
  <si>
    <t>De acuerdo a la Publicación: Semanal, Mensual, Semestral y Anual</t>
  </si>
  <si>
    <t>Coordinador de Extensión Cultural / Coordinador de Publicaciones</t>
  </si>
  <si>
    <t>2010-I</t>
  </si>
  <si>
    <t>2010-II</t>
  </si>
  <si>
    <t xml:space="preserve">2010-I    </t>
  </si>
  <si>
    <t>2011-I</t>
  </si>
  <si>
    <t>2011-II</t>
  </si>
  <si>
    <t xml:space="preserve">2011-I    </t>
  </si>
  <si>
    <t>2012-I</t>
  </si>
  <si>
    <t>2012-II</t>
  </si>
  <si>
    <t>2013-I</t>
  </si>
  <si>
    <t>2013-II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</si>
</sst>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0.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0.0"/>
  </numFmts>
  <fonts count="5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1">
      <alignment vertical="center" wrapText="1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0" fillId="0" borderId="0" applyNumberFormat="0" applyFont="0" applyFill="0" applyBorder="0" applyAlignment="0">
      <protection locked="0"/>
    </xf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9" fontId="0" fillId="0" borderId="0" applyFont="0" applyFill="0" applyBorder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8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0" fillId="0" borderId="10" applyNumberFormat="0" applyFill="0" applyAlignment="0" applyProtection="0"/>
    <xf numFmtId="0" fontId="49" fillId="0" borderId="11" applyNumberFormat="0" applyFill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8" xfId="0" applyNumberFormat="1" applyFill="1" applyBorder="1" applyAlignment="1">
      <alignment horizontal="center"/>
    </xf>
    <xf numFmtId="9" fontId="0" fillId="0" borderId="8" xfId="53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6" fillId="0" borderId="12" xfId="61" applyFont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vertical="center" wrapText="1"/>
      <protection/>
    </xf>
    <xf numFmtId="0" fontId="4" fillId="33" borderId="8" xfId="61" applyFont="1" applyFill="1" applyBorder="1">
      <alignment horizontal="center" vertical="center" wrapText="1"/>
      <protection/>
    </xf>
    <xf numFmtId="0" fontId="12" fillId="33" borderId="8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61" applyFont="1" applyFill="1" applyBorder="1" applyAlignment="1">
      <alignment horizontal="center" vertical="center" wrapText="1"/>
      <protection/>
    </xf>
    <xf numFmtId="0" fontId="12" fillId="33" borderId="8" xfId="61" applyFont="1" applyFill="1" applyBorder="1" applyAlignment="1">
      <alignment horizontal="center" vertical="center" wrapText="1"/>
      <protection/>
    </xf>
    <xf numFmtId="0" fontId="12" fillId="0" borderId="12" xfId="61" applyFont="1" applyBorder="1" applyAlignment="1">
      <alignment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8" xfId="33" applyFont="1" applyBorder="1" applyAlignment="1">
      <alignment horizontal="center" vertical="center" wrapText="1"/>
      <protection locked="0"/>
    </xf>
    <xf numFmtId="0" fontId="10" fillId="0" borderId="8" xfId="0" applyFont="1" applyBorder="1" applyAlignment="1">
      <alignment horizontal="center" vertical="center"/>
    </xf>
    <xf numFmtId="0" fontId="4" fillId="33" borderId="8" xfId="61" applyFont="1" applyFill="1" applyBorder="1" applyAlignment="1">
      <alignment horizontal="center" vertical="center" wrapText="1"/>
      <protection/>
    </xf>
    <xf numFmtId="0" fontId="9" fillId="0" borderId="8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6" fillId="0" borderId="28" xfId="61" applyFont="1" applyBorder="1" applyAlignment="1">
      <alignment horizontal="center" vertical="center" wrapText="1"/>
      <protection/>
    </xf>
    <xf numFmtId="0" fontId="6" fillId="0" borderId="29" xfId="61" applyFont="1" applyBorder="1" applyAlignment="1">
      <alignment horizontal="center" vertical="center" wrapText="1"/>
      <protection/>
    </xf>
    <xf numFmtId="9" fontId="1" fillId="0" borderId="15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0" fillId="0" borderId="13" xfId="38" applyFont="1" applyBorder="1" applyAlignment="1">
      <alignment horizontal="center" vertical="center" wrapText="1"/>
      <protection locked="0"/>
    </xf>
    <xf numFmtId="0" fontId="0" fillId="0" borderId="31" xfId="38" applyFont="1" applyBorder="1" applyAlignment="1">
      <alignment horizontal="center" vertical="center" wrapText="1"/>
      <protection locked="0"/>
    </xf>
    <xf numFmtId="0" fontId="0" fillId="0" borderId="32" xfId="38" applyFont="1" applyBorder="1" applyAlignment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2" fillId="33" borderId="33" xfId="61" applyFont="1" applyFill="1" applyBorder="1" applyAlignment="1">
      <alignment horizontal="center" vertical="center" wrapText="1"/>
      <protection/>
    </xf>
    <xf numFmtId="0" fontId="12" fillId="33" borderId="14" xfId="6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33" borderId="33" xfId="61" applyFont="1" applyFill="1" applyBorder="1" applyAlignment="1">
      <alignment horizontal="center" vertical="center" wrapText="1"/>
      <protection/>
    </xf>
    <xf numFmtId="0" fontId="8" fillId="33" borderId="1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vertical="center" wrapText="1"/>
      <protection/>
    </xf>
    <xf numFmtId="0" fontId="11" fillId="0" borderId="17" xfId="61" applyFont="1" applyFill="1" applyBorder="1" applyAlignment="1">
      <alignment horizontal="center" vertical="center" wrapText="1"/>
      <protection/>
    </xf>
    <xf numFmtId="0" fontId="11" fillId="0" borderId="30" xfId="61" applyFont="1" applyFill="1" applyBorder="1" applyAlignment="1">
      <alignment horizontal="center" vertical="center" wrapText="1"/>
      <protection/>
    </xf>
    <xf numFmtId="0" fontId="11" fillId="0" borderId="18" xfId="61" applyFont="1" applyFill="1" applyBorder="1" applyAlignment="1">
      <alignment horizontal="center" vertical="center" wrapText="1"/>
      <protection/>
    </xf>
    <xf numFmtId="0" fontId="11" fillId="0" borderId="19" xfId="61" applyFont="1" applyFill="1" applyBorder="1" applyAlignment="1">
      <alignment horizontal="center" vertical="center" wrapText="1"/>
      <protection/>
    </xf>
    <xf numFmtId="0" fontId="11" fillId="0" borderId="21" xfId="61" applyFont="1" applyFill="1" applyBorder="1" applyAlignment="1">
      <alignment horizontal="center" vertical="center" wrapText="1"/>
      <protection/>
    </xf>
    <xf numFmtId="0" fontId="1" fillId="0" borderId="17" xfId="61" applyFont="1" applyFill="1" applyBorder="1" applyAlignment="1">
      <alignment horizontal="center" vertical="center" wrapText="1"/>
      <protection/>
    </xf>
    <xf numFmtId="0" fontId="1" fillId="0" borderId="30" xfId="61" applyFont="1" applyFill="1" applyBorder="1" applyAlignment="1">
      <alignment horizontal="center" vertical="center" wrapText="1"/>
      <protection/>
    </xf>
    <xf numFmtId="0" fontId="1" fillId="0" borderId="18" xfId="61" applyFont="1" applyFill="1" applyBorder="1" applyAlignment="1">
      <alignment horizontal="center" vertical="center" wrapText="1"/>
      <protection/>
    </xf>
    <xf numFmtId="0" fontId="1" fillId="0" borderId="19" xfId="61" applyFont="1" applyFill="1" applyBorder="1" applyAlignment="1">
      <alignment horizontal="center" vertical="center" wrapText="1"/>
      <protection/>
    </xf>
    <xf numFmtId="0" fontId="1" fillId="0" borderId="21" xfId="6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61" applyFont="1" applyFill="1" applyBorder="1" applyAlignment="1">
      <alignment horizontal="center" wrapText="1"/>
      <protection/>
    </xf>
    <xf numFmtId="0" fontId="1" fillId="0" borderId="17" xfId="61" applyFont="1" applyFill="1" applyBorder="1" applyAlignment="1">
      <alignment horizontal="center" wrapText="1"/>
      <protection/>
    </xf>
    <xf numFmtId="0" fontId="1" fillId="0" borderId="30" xfId="61" applyFont="1" applyFill="1" applyBorder="1" applyAlignment="1">
      <alignment horizontal="center" wrapText="1"/>
      <protection/>
    </xf>
    <xf numFmtId="0" fontId="1" fillId="0" borderId="18" xfId="61" applyFont="1" applyFill="1" applyBorder="1" applyAlignment="1">
      <alignment horizontal="center" wrapText="1"/>
      <protection/>
    </xf>
    <xf numFmtId="0" fontId="1" fillId="0" borderId="19" xfId="61" applyFont="1" applyFill="1" applyBorder="1" applyAlignment="1">
      <alignment horizontal="center" wrapText="1"/>
      <protection/>
    </xf>
    <xf numFmtId="0" fontId="1" fillId="0" borderId="21" xfId="61" applyFont="1" applyFill="1" applyBorder="1" applyAlignment="1">
      <alignment horizontal="center" wrapText="1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alisis" xfId="33"/>
    <cellStyle name="Buena" xfId="34"/>
    <cellStyle name="Cálculo" xfId="35"/>
    <cellStyle name="Celda de comprobación" xfId="36"/>
    <cellStyle name="Celda vinculada" xfId="37"/>
    <cellStyle name="dat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itulo" xfId="61"/>
    <cellStyle name="Título" xfId="62"/>
    <cellStyle name="Título 2" xfId="63"/>
    <cellStyle name="Título 3" xfId="64"/>
    <cellStyle name="Total" xfId="65"/>
  </cellStyles>
  <dxfs count="26"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  <dxf>
      <font>
        <b/>
        <i val="0"/>
        <color indexed="9"/>
      </font>
      <fill>
        <patternFill>
          <bgColor indexed="29"/>
        </patternFill>
      </fill>
    </dxf>
    <dxf>
      <font>
        <b/>
        <i val="0"/>
        <color auto="1"/>
      </font>
      <fill>
        <patternFill patternType="lightGray">
          <fgColor indexed="27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175"/>
          <c:w val="0.962"/>
          <c:h val="0.9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EXT01'!$C$15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EXT01'!$A$16:$A$27</c:f>
              <c:strCache/>
            </c:strRef>
          </c:cat>
          <c:val>
            <c:numRef>
              <c:f>'SEGUIMIENTO Y ANALISIS EXT01'!$C$16:$C$27</c:f>
              <c:numCache/>
            </c:numRef>
          </c:val>
        </c:ser>
        <c:axId val="2592158"/>
        <c:axId val="23329423"/>
      </c:barChart>
      <c:lineChart>
        <c:grouping val="standard"/>
        <c:varyColors val="0"/>
        <c:ser>
          <c:idx val="2"/>
          <c:order val="1"/>
          <c:tx>
            <c:strRef>
              <c:f>'SEGUIMIENTO Y ANALISIS EXT01'!$D$15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EXT01'!$A$16:$A$27</c:f>
              <c:strCache/>
            </c:strRef>
          </c:cat>
          <c:val>
            <c:numRef>
              <c:f>'SEGUIMIENTO Y ANALISIS EXT01'!$D$16:$D$27</c:f>
              <c:numCache/>
            </c:numRef>
          </c:val>
          <c:smooth val="0"/>
        </c:ser>
        <c:axId val="8638216"/>
        <c:axId val="10635081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 val="autoZero"/>
        <c:auto val="0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58"/>
        <c:crossesAt val="1"/>
        <c:crossBetween val="between"/>
        <c:dispUnits/>
      </c:valAx>
      <c:catAx>
        <c:axId val="8638216"/>
        <c:scaling>
          <c:orientation val="minMax"/>
        </c:scaling>
        <c:axPos val="b"/>
        <c:delete val="1"/>
        <c:majorTickMark val="out"/>
        <c:minorTickMark val="none"/>
        <c:tickLblPos val="nextTo"/>
        <c:crossAx val="10635081"/>
        <c:crosses val="autoZero"/>
        <c:auto val="0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delete val="1"/>
        <c:majorTickMark val="out"/>
        <c:minorTickMark val="none"/>
        <c:tickLblPos val="nextTo"/>
        <c:crossAx val="8638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7525"/>
          <c:w val="0.706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890290"/>
        <c:axId val="6201261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1242588"/>
        <c:axId val="56965565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 val="autoZero"/>
        <c:auto val="0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At val="1"/>
        <c:crossBetween val="between"/>
        <c:dispUnits/>
      </c:valAx>
      <c:catAx>
        <c:axId val="21242588"/>
        <c:scaling>
          <c:orientation val="minMax"/>
        </c:scaling>
        <c:axPos val="b"/>
        <c:delete val="1"/>
        <c:majorTickMark val="out"/>
        <c:minorTickMark val="none"/>
        <c:tickLblPos val="nextTo"/>
        <c:crossAx val="56965565"/>
        <c:crosses val="autoZero"/>
        <c:auto val="0"/>
        <c:lblOffset val="100"/>
        <c:tickLblSkip val="1"/>
        <c:noMultiLvlLbl val="0"/>
      </c:catAx>
      <c:valAx>
        <c:axId val="56965565"/>
        <c:scaling>
          <c:orientation val="minMax"/>
        </c:scaling>
        <c:axPos val="l"/>
        <c:delete val="1"/>
        <c:majorTickMark val="out"/>
        <c:minorTickMark val="none"/>
        <c:tickLblPos val="nextTo"/>
        <c:crossAx val="21242588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2928038"/>
        <c:axId val="5080802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4619024"/>
        <c:axId val="21809169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0"/>
        <c:lblOffset val="100"/>
        <c:tickLblSkip val="1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At val="1"/>
        <c:crossBetween val="between"/>
        <c:dispUnits/>
      </c:valAx>
      <c:catAx>
        <c:axId val="54619024"/>
        <c:scaling>
          <c:orientation val="minMax"/>
        </c:scaling>
        <c:axPos val="b"/>
        <c:delete val="1"/>
        <c:majorTickMark val="out"/>
        <c:minorTickMark val="none"/>
        <c:tickLblPos val="nextTo"/>
        <c:crossAx val="21809169"/>
        <c:crosses val="autoZero"/>
        <c:auto val="0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delete val="1"/>
        <c:majorTickMark val="out"/>
        <c:minorTickMark val="none"/>
        <c:tickLblPos val="nextTo"/>
        <c:crossAx val="54619024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064794"/>
        <c:axId val="21712235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1192388"/>
        <c:axId val="13860581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auto val="0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At val="1"/>
        <c:crossBetween val="between"/>
        <c:dispUnits/>
      </c:valAx>
      <c:catAx>
        <c:axId val="6119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0581"/>
        <c:crosses val="autoZero"/>
        <c:auto val="0"/>
        <c:lblOffset val="100"/>
        <c:tickLblSkip val="1"/>
        <c:noMultiLvlLbl val="0"/>
      </c:catAx>
      <c:valAx>
        <c:axId val="13860581"/>
        <c:scaling>
          <c:orientation val="minMax"/>
        </c:scaling>
        <c:axPos val="l"/>
        <c:delete val="1"/>
        <c:majorTickMark val="out"/>
        <c:minorTickMark val="none"/>
        <c:tickLblPos val="nextTo"/>
        <c:crossAx val="61192388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275"/>
          <c:w val="0.94725"/>
          <c:h val="0.9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EXT04'!$C$15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EXT04'!$A$16:$A$27</c:f>
              <c:strCache/>
            </c:strRef>
          </c:cat>
          <c:val>
            <c:numRef>
              <c:f>'SEGUIMIENTO Y ANALISIS EXT04'!$C$16:$C$27</c:f>
              <c:numCache/>
            </c:numRef>
          </c:val>
        </c:ser>
        <c:axId val="57636366"/>
        <c:axId val="48965247"/>
      </c:barChart>
      <c:lineChart>
        <c:grouping val="standard"/>
        <c:varyColors val="0"/>
        <c:ser>
          <c:idx val="2"/>
          <c:order val="1"/>
          <c:tx>
            <c:strRef>
              <c:f>'SEGUIMIENTO Y ANALISIS EXT04'!$D$15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EXT04'!$A$16:$A$27</c:f>
              <c:strCache/>
            </c:strRef>
          </c:cat>
          <c:val>
            <c:numRef>
              <c:f>'SEGUIMIENTO Y ANALISIS EXT04'!$D$16:$D$27</c:f>
              <c:numCache/>
            </c:numRef>
          </c:val>
          <c:smooth val="0"/>
        </c:ser>
        <c:axId val="38034040"/>
        <c:axId val="6762041"/>
      </c:lineChart>
      <c:catAx>
        <c:axId val="5763636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65247"/>
        <c:crosses val="autoZero"/>
        <c:auto val="0"/>
        <c:lblOffset val="100"/>
        <c:tickLblSkip val="1"/>
        <c:noMultiLvlLbl val="0"/>
      </c:catAx>
      <c:valAx>
        <c:axId val="48965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6366"/>
        <c:crossesAt val="1"/>
        <c:crossBetween val="between"/>
        <c:dispUnits/>
      </c:valAx>
      <c:catAx>
        <c:axId val="38034040"/>
        <c:scaling>
          <c:orientation val="minMax"/>
        </c:scaling>
        <c:axPos val="b"/>
        <c:delete val="1"/>
        <c:majorTickMark val="out"/>
        <c:minorTickMark val="none"/>
        <c:tickLblPos val="nextTo"/>
        <c:crossAx val="6762041"/>
        <c:crosses val="autoZero"/>
        <c:auto val="0"/>
        <c:lblOffset val="100"/>
        <c:tickLblSkip val="1"/>
        <c:noMultiLvlLbl val="0"/>
      </c:catAx>
      <c:valAx>
        <c:axId val="6762041"/>
        <c:scaling>
          <c:orientation val="minMax"/>
        </c:scaling>
        <c:axPos val="l"/>
        <c:delete val="1"/>
        <c:majorTickMark val="out"/>
        <c:minorTickMark val="none"/>
        <c:tickLblPos val="nextTo"/>
        <c:crossAx val="38034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7"/>
          <c:y val="0.875"/>
          <c:w val="0.710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858370"/>
        <c:axId val="1085441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0580908"/>
        <c:axId val="6792717"/>
      </c:lineChart>
      <c:catAx>
        <c:axId val="6085837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54419"/>
        <c:crosses val="autoZero"/>
        <c:auto val="0"/>
        <c:lblOffset val="100"/>
        <c:tickLblSkip val="1"/>
        <c:noMultiLvlLbl val="0"/>
      </c:catAx>
      <c:valAx>
        <c:axId val="1085441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8370"/>
        <c:crossesAt val="1"/>
        <c:crossBetween val="between"/>
        <c:dispUnits/>
      </c:valAx>
      <c:catAx>
        <c:axId val="30580908"/>
        <c:scaling>
          <c:orientation val="minMax"/>
        </c:scaling>
        <c:axPos val="b"/>
        <c:delete val="1"/>
        <c:majorTickMark val="out"/>
        <c:minorTickMark val="none"/>
        <c:tickLblPos val="nextTo"/>
        <c:crossAx val="6792717"/>
        <c:crosses val="autoZero"/>
        <c:auto val="0"/>
        <c:lblOffset val="100"/>
        <c:tickLblSkip val="1"/>
        <c:noMultiLvlLbl val="0"/>
      </c:catAx>
      <c:valAx>
        <c:axId val="6792717"/>
        <c:scaling>
          <c:orientation val="minMax"/>
        </c:scaling>
        <c:axPos val="l"/>
        <c:delete val="1"/>
        <c:majorTickMark val="out"/>
        <c:minorTickMark val="none"/>
        <c:tickLblPos val="nextTo"/>
        <c:crossAx val="30580908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134454"/>
        <c:axId val="13339175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2943712"/>
        <c:axId val="6731361"/>
      </c:line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0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</c:valAx>
      <c:catAx>
        <c:axId val="52943712"/>
        <c:scaling>
          <c:orientation val="minMax"/>
        </c:scaling>
        <c:axPos val="b"/>
        <c:delete val="1"/>
        <c:majorTickMark val="out"/>
        <c:minorTickMark val="none"/>
        <c:tickLblPos val="nextTo"/>
        <c:crossAx val="6731361"/>
        <c:crosses val="autoZero"/>
        <c:auto val="0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delete val="1"/>
        <c:majorTickMark val="out"/>
        <c:minorTickMark val="none"/>
        <c:tickLblPos val="nextTo"/>
        <c:crossAx val="52943712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0582250"/>
        <c:axId val="836933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8215188"/>
        <c:axId val="682782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 val="autoZero"/>
        <c:auto val="0"/>
        <c:lblOffset val="100"/>
        <c:tickLblSkip val="1"/>
        <c:noMultiLvlLbl val="0"/>
      </c:catAx>
      <c:valAx>
        <c:axId val="83693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2250"/>
        <c:crossesAt val="1"/>
        <c:crossBetween val="between"/>
        <c:dispUnits/>
      </c:valAx>
      <c:catAx>
        <c:axId val="8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827829"/>
        <c:crosses val="autoZero"/>
        <c:auto val="0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delete val="1"/>
        <c:majorTickMark val="out"/>
        <c:minorTickMark val="none"/>
        <c:tickLblPos val="nextTo"/>
        <c:crossAx val="8215188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22"/>
          <c:w val="0.948"/>
          <c:h val="0.9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EXT05'!$C$15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EXT05'!$A$16:$A$27</c:f>
              <c:strCache/>
            </c:strRef>
          </c:cat>
          <c:val>
            <c:numRef>
              <c:f>'SEGUIMIENTO Y ANALISIS EXT05'!$C$16:$C$27</c:f>
              <c:numCache/>
            </c:numRef>
          </c:val>
        </c:ser>
        <c:axId val="61450462"/>
        <c:axId val="16183247"/>
      </c:barChart>
      <c:lineChart>
        <c:grouping val="standard"/>
        <c:varyColors val="0"/>
        <c:ser>
          <c:idx val="2"/>
          <c:order val="1"/>
          <c:tx>
            <c:strRef>
              <c:f>'SEGUIMIENTO Y ANALISIS EXT05'!$D$15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EXT05'!$A$16:$A$27</c:f>
              <c:strCache/>
            </c:strRef>
          </c:cat>
          <c:val>
            <c:numRef>
              <c:f>'SEGUIMIENTO Y ANALISIS EXT05'!$D$16:$D$27</c:f>
              <c:numCache/>
            </c:numRef>
          </c:val>
          <c:smooth val="0"/>
        </c:ser>
        <c:axId val="11431496"/>
        <c:axId val="35774601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 val="autoZero"/>
        <c:auto val="0"/>
        <c:lblOffset val="100"/>
        <c:tickLblSkip val="1"/>
        <c:noMultiLvlLbl val="0"/>
      </c:catAx>
      <c:valAx>
        <c:axId val="16183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At val="1"/>
        <c:crossBetween val="between"/>
        <c:dispUnits/>
      </c:valAx>
      <c:catAx>
        <c:axId val="11431496"/>
        <c:scaling>
          <c:orientation val="minMax"/>
        </c:scaling>
        <c:axPos val="b"/>
        <c:delete val="1"/>
        <c:majorTickMark val="out"/>
        <c:minorTickMark val="none"/>
        <c:tickLblPos val="nextTo"/>
        <c:crossAx val="35774601"/>
        <c:crosses val="autoZero"/>
        <c:auto val="0"/>
        <c:lblOffset val="100"/>
        <c:tickLblSkip val="1"/>
        <c:noMultiLvlLbl val="0"/>
      </c:catAx>
      <c:valAx>
        <c:axId val="35774601"/>
        <c:scaling>
          <c:orientation val="minMax"/>
        </c:scaling>
        <c:axPos val="l"/>
        <c:delete val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867"/>
          <c:w val="0.711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3535954"/>
        <c:axId val="1206153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1444988"/>
        <c:axId val="37460573"/>
      </c:lineChart>
      <c:cat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auto val="0"/>
        <c:lblOffset val="100"/>
        <c:tickLblSkip val="1"/>
        <c:noMultiLvlLbl val="0"/>
      </c:catAx>
      <c:valAx>
        <c:axId val="1206153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At val="1"/>
        <c:crossBetween val="between"/>
        <c:dispUnits/>
      </c:valAx>
      <c:catAx>
        <c:axId val="41444988"/>
        <c:scaling>
          <c:orientation val="minMax"/>
        </c:scaling>
        <c:axPos val="b"/>
        <c:delete val="1"/>
        <c:majorTickMark val="out"/>
        <c:minorTickMark val="none"/>
        <c:tickLblPos val="nextTo"/>
        <c:crossAx val="37460573"/>
        <c:crosses val="autoZero"/>
        <c:auto val="0"/>
        <c:lblOffset val="100"/>
        <c:tickLblSkip val="1"/>
        <c:noMultiLvlLbl val="0"/>
      </c:catAx>
      <c:valAx>
        <c:axId val="37460573"/>
        <c:scaling>
          <c:orientation val="minMax"/>
        </c:scaling>
        <c:axPos val="l"/>
        <c:delete val="1"/>
        <c:majorTickMark val="out"/>
        <c:minorTickMark val="none"/>
        <c:tickLblPos val="nextTo"/>
        <c:crossAx val="41444988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00838"/>
        <c:axId val="1440754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2559024"/>
        <c:axId val="26160305"/>
      </c:line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 val="autoZero"/>
        <c:auto val="0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At val="1"/>
        <c:crossBetween val="between"/>
        <c:dispUnits/>
      </c:valAx>
      <c:catAx>
        <c:axId val="62559024"/>
        <c:scaling>
          <c:orientation val="minMax"/>
        </c:scaling>
        <c:axPos val="b"/>
        <c:delete val="1"/>
        <c:majorTickMark val="out"/>
        <c:minorTickMark val="none"/>
        <c:tickLblPos val="nextTo"/>
        <c:crossAx val="26160305"/>
        <c:crosses val="autoZero"/>
        <c:auto val="0"/>
        <c:lblOffset val="100"/>
        <c:tickLblSkip val="1"/>
        <c:noMultiLvlLbl val="0"/>
      </c:catAx>
      <c:valAx>
        <c:axId val="26160305"/>
        <c:scaling>
          <c:orientation val="minMax"/>
        </c:scaling>
        <c:axPos val="l"/>
        <c:delete val="1"/>
        <c:majorTickMark val="out"/>
        <c:minorTickMark val="none"/>
        <c:tickLblPos val="nextTo"/>
        <c:crossAx val="62559024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606866"/>
        <c:axId val="56135203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5454780"/>
        <c:axId val="50657565"/>
      </c:line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5203"/>
        <c:crosses val="autoZero"/>
        <c:auto val="0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06866"/>
        <c:crossesAt val="1"/>
        <c:crossBetween val="between"/>
        <c:dispUnits/>
      </c:valAx>
      <c:catAx>
        <c:axId val="35454780"/>
        <c:scaling>
          <c:orientation val="minMax"/>
        </c:scaling>
        <c:axPos val="b"/>
        <c:delete val="1"/>
        <c:majorTickMark val="out"/>
        <c:minorTickMark val="none"/>
        <c:tickLblPos val="nextTo"/>
        <c:crossAx val="50657565"/>
        <c:crosses val="autoZero"/>
        <c:auto val="0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delete val="1"/>
        <c:majorTickMark val="out"/>
        <c:minorTickMark val="none"/>
        <c:tickLblPos val="nextTo"/>
        <c:crossAx val="35454780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116154"/>
        <c:axId val="3860993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1945060"/>
        <c:axId val="40396677"/>
      </c:line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0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At val="1"/>
        <c:crossBetween val="between"/>
        <c:dispUnits/>
      </c:valAx>
      <c:catAx>
        <c:axId val="11945060"/>
        <c:scaling>
          <c:orientation val="minMax"/>
        </c:scaling>
        <c:axPos val="b"/>
        <c:delete val="1"/>
        <c:majorTickMark val="out"/>
        <c:minorTickMark val="none"/>
        <c:tickLblPos val="nextTo"/>
        <c:crossAx val="40396677"/>
        <c:crosses val="autoZero"/>
        <c:auto val="0"/>
        <c:lblOffset val="100"/>
        <c:tickLblSkip val="1"/>
        <c:noMultiLvlLbl val="0"/>
      </c:catAx>
      <c:valAx>
        <c:axId val="40396677"/>
        <c:scaling>
          <c:orientation val="minMax"/>
        </c:scaling>
        <c:axPos val="l"/>
        <c:delete val="1"/>
        <c:majorTickMark val="out"/>
        <c:minorTickMark val="none"/>
        <c:tickLblPos val="nextTo"/>
        <c:crossAx val="11945060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275"/>
          <c:w val="0.959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EXT06'!$C$15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EXT06'!$A$16:$A$27</c:f>
              <c:strCache/>
            </c:strRef>
          </c:cat>
          <c:val>
            <c:numRef>
              <c:f>'SEGUIMIENTO Y ANALISIS EXT06'!$C$16:$C$27</c:f>
              <c:numCache/>
            </c:numRef>
          </c:val>
        </c:ser>
        <c:axId val="28025774"/>
        <c:axId val="50905375"/>
      </c:barChart>
      <c:lineChart>
        <c:grouping val="standard"/>
        <c:varyColors val="0"/>
        <c:ser>
          <c:idx val="2"/>
          <c:order val="1"/>
          <c:tx>
            <c:strRef>
              <c:f>'SEGUIMIENTO Y ANALISIS EXT06'!$D$15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EXT06'!$A$16:$A$27</c:f>
              <c:strCache/>
            </c:strRef>
          </c:cat>
          <c:val>
            <c:numRef>
              <c:f>'SEGUIMIENTO Y ANALISIS EXT06'!$D$16:$D$27</c:f>
              <c:numCache/>
            </c:numRef>
          </c:val>
          <c:smooth val="0"/>
        </c:ser>
        <c:axId val="55495192"/>
        <c:axId val="29694681"/>
      </c:lineChart>
      <c:catAx>
        <c:axId val="2802577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05375"/>
        <c:crosses val="autoZero"/>
        <c:auto val="0"/>
        <c:lblOffset val="100"/>
        <c:tickLblSkip val="1"/>
        <c:noMultiLvlLbl val="0"/>
      </c:catAx>
      <c:valAx>
        <c:axId val="50905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At val="1"/>
        <c:crossBetween val="between"/>
        <c:dispUnits/>
      </c:valAx>
      <c:catAx>
        <c:axId val="55495192"/>
        <c:scaling>
          <c:orientation val="minMax"/>
        </c:scaling>
        <c:axPos val="b"/>
        <c:delete val="1"/>
        <c:majorTickMark val="out"/>
        <c:minorTickMark val="none"/>
        <c:tickLblPos val="nextTo"/>
        <c:crossAx val="29694681"/>
        <c:crosses val="autoZero"/>
        <c:auto val="0"/>
        <c:lblOffset val="100"/>
        <c:tickLblSkip val="1"/>
        <c:noMultiLvlLbl val="0"/>
      </c:catAx>
      <c:valAx>
        <c:axId val="29694681"/>
        <c:scaling>
          <c:orientation val="minMax"/>
        </c:scaling>
        <c:axPos val="l"/>
        <c:delete val="1"/>
        <c:majorTickMark val="out"/>
        <c:minorTickMark val="none"/>
        <c:tickLblPos val="nextTo"/>
        <c:crossAx val="55495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325"/>
          <c:y val="0.88125"/>
          <c:w val="0.707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5925538"/>
        <c:axId val="5645893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8368332"/>
        <c:axId val="9770669"/>
      </c:lineChart>
      <c:catAx>
        <c:axId val="6592553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auto val="0"/>
        <c:lblOffset val="100"/>
        <c:tickLblSkip val="1"/>
        <c:noMultiLvlLbl val="0"/>
      </c:catAx>
      <c:valAx>
        <c:axId val="5645893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5538"/>
        <c:crossesAt val="1"/>
        <c:crossBetween val="between"/>
        <c:dispUnits/>
      </c:valAx>
      <c:catAx>
        <c:axId val="38368332"/>
        <c:scaling>
          <c:orientation val="minMax"/>
        </c:scaling>
        <c:axPos val="b"/>
        <c:delete val="1"/>
        <c:majorTickMark val="out"/>
        <c:minorTickMark val="none"/>
        <c:tickLblPos val="nextTo"/>
        <c:crossAx val="9770669"/>
        <c:crosses val="autoZero"/>
        <c:auto val="0"/>
        <c:lblOffset val="100"/>
        <c:tickLblSkip val="1"/>
        <c:noMultiLvlLbl val="0"/>
      </c:catAx>
      <c:valAx>
        <c:axId val="9770669"/>
        <c:scaling>
          <c:orientation val="minMax"/>
        </c:scaling>
        <c:axPos val="l"/>
        <c:delete val="1"/>
        <c:majorTickMark val="out"/>
        <c:minorTickMark val="none"/>
        <c:tickLblPos val="nextTo"/>
        <c:crossAx val="38368332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827158"/>
        <c:axId val="53226695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9278208"/>
        <c:axId val="16395009"/>
      </c:lineChart>
      <c:catAx>
        <c:axId val="208271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26695"/>
        <c:crosses val="autoZero"/>
        <c:auto val="0"/>
        <c:lblOffset val="100"/>
        <c:tickLblSkip val="1"/>
        <c:noMultiLvlLbl val="0"/>
      </c:catAx>
      <c:valAx>
        <c:axId val="5322669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7158"/>
        <c:crossesAt val="1"/>
        <c:crossBetween val="between"/>
        <c:dispUnits/>
      </c:valAx>
      <c:catAx>
        <c:axId val="9278208"/>
        <c:scaling>
          <c:orientation val="minMax"/>
        </c:scaling>
        <c:axPos val="b"/>
        <c:delete val="1"/>
        <c:majorTickMark val="out"/>
        <c:minorTickMark val="none"/>
        <c:tickLblPos val="nextTo"/>
        <c:crossAx val="16395009"/>
        <c:crosses val="autoZero"/>
        <c:auto val="0"/>
        <c:lblOffset val="100"/>
        <c:tickLblSkip val="1"/>
        <c:noMultiLvlLbl val="0"/>
      </c:catAx>
      <c:valAx>
        <c:axId val="16395009"/>
        <c:scaling>
          <c:orientation val="minMax"/>
        </c:scaling>
        <c:axPos val="l"/>
        <c:delete val="1"/>
        <c:majorTickMark val="out"/>
        <c:minorTickMark val="none"/>
        <c:tickLblPos val="nextTo"/>
        <c:crossAx val="9278208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3337354"/>
        <c:axId val="5292732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583860"/>
        <c:axId val="59254741"/>
      </c:lineChart>
      <c:catAx>
        <c:axId val="1333735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7323"/>
        <c:crosses val="autoZero"/>
        <c:auto val="0"/>
        <c:lblOffset val="100"/>
        <c:tickLblSkip val="1"/>
        <c:noMultiLvlLbl val="0"/>
      </c:catAx>
      <c:valAx>
        <c:axId val="529273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7354"/>
        <c:crossesAt val="1"/>
        <c:crossBetween val="between"/>
        <c:dispUnits/>
      </c:valAx>
      <c:catAx>
        <c:axId val="6583860"/>
        <c:scaling>
          <c:orientation val="minMax"/>
        </c:scaling>
        <c:axPos val="b"/>
        <c:delete val="1"/>
        <c:majorTickMark val="out"/>
        <c:minorTickMark val="none"/>
        <c:tickLblPos val="nextTo"/>
        <c:crossAx val="59254741"/>
        <c:crosses val="autoZero"/>
        <c:auto val="0"/>
        <c:lblOffset val="100"/>
        <c:tickLblSkip val="1"/>
        <c:noMultiLvlLbl val="0"/>
      </c:catAx>
      <c:valAx>
        <c:axId val="59254741"/>
        <c:scaling>
          <c:orientation val="minMax"/>
        </c:scaling>
        <c:axPos val="l"/>
        <c:delete val="1"/>
        <c:majorTickMark val="out"/>
        <c:minorTickMark val="none"/>
        <c:tickLblPos val="nextTo"/>
        <c:crossAx val="6583860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"/>
          <c:w val="0.9612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EXT07'!$C$15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EXT07'!$A$16:$A$27</c:f>
              <c:strCache/>
            </c:strRef>
          </c:cat>
          <c:val>
            <c:numRef>
              <c:f>'SEGUIMIENTO Y ANALISIS EXT07'!$C$16:$C$27</c:f>
              <c:numCache/>
            </c:numRef>
          </c:val>
        </c:ser>
        <c:axId val="63530622"/>
        <c:axId val="34904687"/>
      </c:barChart>
      <c:lineChart>
        <c:grouping val="standard"/>
        <c:varyColors val="0"/>
        <c:ser>
          <c:idx val="2"/>
          <c:order val="1"/>
          <c:tx>
            <c:strRef>
              <c:f>'SEGUIMIENTO Y ANALISIS EXT07'!$D$15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EXT07'!$A$16:$A$27</c:f>
              <c:strCache/>
            </c:strRef>
          </c:cat>
          <c:val>
            <c:numRef>
              <c:f>'SEGUIMIENTO Y ANALISIS EXT07'!$D$16:$D$27</c:f>
              <c:numCache/>
            </c:numRef>
          </c:val>
          <c:smooth val="0"/>
        </c:ser>
        <c:axId val="45706728"/>
        <c:axId val="8707369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4687"/>
        <c:crosses val="autoZero"/>
        <c:auto val="0"/>
        <c:lblOffset val="100"/>
        <c:tickLblSkip val="1"/>
        <c:noMultiLvlLbl val="0"/>
      </c:catAx>
      <c:valAx>
        <c:axId val="349046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30622"/>
        <c:crossesAt val="1"/>
        <c:crossBetween val="between"/>
        <c:dispUnits/>
      </c:valAx>
      <c:catAx>
        <c:axId val="45706728"/>
        <c:scaling>
          <c:orientation val="minMax"/>
        </c:scaling>
        <c:axPos val="b"/>
        <c:delete val="1"/>
        <c:majorTickMark val="out"/>
        <c:minorTickMark val="none"/>
        <c:tickLblPos val="nextTo"/>
        <c:crossAx val="8707369"/>
        <c:crosses val="autoZero"/>
        <c:auto val="0"/>
        <c:lblOffset val="100"/>
        <c:tickLblSkip val="1"/>
        <c:noMultiLvlLbl val="0"/>
      </c:catAx>
      <c:valAx>
        <c:axId val="8707369"/>
        <c:scaling>
          <c:orientation val="minMax"/>
        </c:scaling>
        <c:axPos val="l"/>
        <c:delete val="1"/>
        <c:majorTickMark val="out"/>
        <c:minorTickMark val="none"/>
        <c:tickLblPos val="nextTo"/>
        <c:crossAx val="45706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65"/>
          <c:w val="0.708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257458"/>
        <c:axId val="3420825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39438876"/>
        <c:axId val="19405565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0"/>
        <c:lblOffset val="100"/>
        <c:tickLblSkip val="1"/>
        <c:noMultiLvlLbl val="0"/>
      </c:catAx>
      <c:valAx>
        <c:axId val="342082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57458"/>
        <c:crossesAt val="1"/>
        <c:crossBetween val="between"/>
        <c:dispUnits/>
      </c:valAx>
      <c:catAx>
        <c:axId val="3943887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5565"/>
        <c:crosses val="autoZero"/>
        <c:auto val="0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delete val="1"/>
        <c:majorTickMark val="out"/>
        <c:minorTickMark val="none"/>
        <c:tickLblPos val="nextTo"/>
        <c:crossAx val="39438876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432358"/>
        <c:axId val="2834690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53795536"/>
        <c:axId val="14397777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6903"/>
        <c:crosses val="autoZero"/>
        <c:auto val="0"/>
        <c:lblOffset val="100"/>
        <c:tickLblSkip val="1"/>
        <c:noMultiLvlLbl val="0"/>
      </c:catAx>
      <c:valAx>
        <c:axId val="2834690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32358"/>
        <c:crossesAt val="1"/>
        <c:crossBetween val="between"/>
        <c:dispUnits/>
      </c:valAx>
      <c:catAx>
        <c:axId val="53795536"/>
        <c:scaling>
          <c:orientation val="minMax"/>
        </c:scaling>
        <c:axPos val="b"/>
        <c:delete val="1"/>
        <c:majorTickMark val="out"/>
        <c:minorTickMark val="none"/>
        <c:tickLblPos val="nextTo"/>
        <c:crossAx val="14397777"/>
        <c:crosses val="autoZero"/>
        <c:auto val="0"/>
        <c:lblOffset val="100"/>
        <c:tickLblSkip val="1"/>
        <c:noMultiLvlLbl val="0"/>
      </c:catAx>
      <c:valAx>
        <c:axId val="14397777"/>
        <c:scaling>
          <c:orientation val="minMax"/>
        </c:scaling>
        <c:axPos val="l"/>
        <c:delete val="1"/>
        <c:majorTickMark val="out"/>
        <c:minorTickMark val="none"/>
        <c:tickLblPos val="nextTo"/>
        <c:crossAx val="53795536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471130"/>
        <c:axId val="25369259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26996740"/>
        <c:axId val="41644069"/>
      </c:line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0"/>
        <c:lblOffset val="100"/>
        <c:tickLblSkip val="1"/>
        <c:noMultiLvlLbl val="0"/>
      </c:catAx>
      <c:valAx>
        <c:axId val="2536925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</c:valAx>
      <c:catAx>
        <c:axId val="26996740"/>
        <c:scaling>
          <c:orientation val="minMax"/>
        </c:scaling>
        <c:axPos val="b"/>
        <c:delete val="1"/>
        <c:majorTickMark val="out"/>
        <c:minorTickMark val="none"/>
        <c:tickLblPos val="nextTo"/>
        <c:crossAx val="41644069"/>
        <c:crosses val="autoZero"/>
        <c:auto val="0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delete val="1"/>
        <c:majorTickMark val="out"/>
        <c:minorTickMark val="none"/>
        <c:tickLblPos val="nextTo"/>
        <c:crossAx val="26996740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264902"/>
        <c:axId val="962207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9489776"/>
        <c:axId val="41190257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0"/>
        <c:lblOffset val="100"/>
        <c:tickLblSkip val="1"/>
        <c:noMultiLvlLbl val="0"/>
      </c:catAx>
      <c:valAx>
        <c:axId val="962207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At val="1"/>
        <c:crossBetween val="between"/>
        <c:dispUnits/>
      </c:valAx>
      <c:catAx>
        <c:axId val="19489776"/>
        <c:scaling>
          <c:orientation val="minMax"/>
        </c:scaling>
        <c:axPos val="b"/>
        <c:delete val="1"/>
        <c:majorTickMark val="out"/>
        <c:minorTickMark val="none"/>
        <c:tickLblPos val="nextTo"/>
        <c:crossAx val="41190257"/>
        <c:crosses val="autoZero"/>
        <c:auto val="0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delete val="1"/>
        <c:majorTickMark val="out"/>
        <c:minorTickMark val="none"/>
        <c:tickLblPos val="nextTo"/>
        <c:crossAx val="19489776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167994"/>
        <c:axId val="48076491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0035236"/>
        <c:axId val="1881669"/>
      </c:lineChart>
      <c:catAx>
        <c:axId val="3516799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0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At val="1"/>
        <c:crossBetween val="between"/>
        <c:dispUnits/>
      </c:valAx>
      <c:catAx>
        <c:axId val="30035236"/>
        <c:scaling>
          <c:orientation val="minMax"/>
        </c:scaling>
        <c:axPos val="b"/>
        <c:delete val="1"/>
        <c:majorTickMark val="out"/>
        <c:minorTickMark val="none"/>
        <c:tickLblPos val="nextTo"/>
        <c:crossAx val="1881669"/>
        <c:crosses val="autoZero"/>
        <c:auto val="0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delete val="1"/>
        <c:majorTickMark val="out"/>
        <c:minorTickMark val="none"/>
        <c:tickLblPos val="nextTo"/>
        <c:crossAx val="30035236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EXT02'!$C$15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EXT02'!$A$16:$A$27</c:f>
              <c:strCache/>
            </c:strRef>
          </c:cat>
          <c:val>
            <c:numRef>
              <c:f>'SEGUIMIENTO Y ANALISIS EXT02'!$C$16:$C$27</c:f>
              <c:numCache/>
            </c:numRef>
          </c:val>
        </c:ser>
        <c:axId val="16935022"/>
        <c:axId val="18197471"/>
      </c:barChart>
      <c:lineChart>
        <c:grouping val="standard"/>
        <c:varyColors val="0"/>
        <c:ser>
          <c:idx val="2"/>
          <c:order val="1"/>
          <c:tx>
            <c:strRef>
              <c:f>'SEGUIMIENTO Y ANALISIS EXT02'!$D$15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EXT02'!$A$16:$A$27</c:f>
              <c:strCache/>
            </c:strRef>
          </c:cat>
          <c:val>
            <c:numRef>
              <c:f>'SEGUIMIENTO Y ANALISIS EXT02'!$D$16:$D$27</c:f>
              <c:numCache/>
            </c:numRef>
          </c:val>
          <c:smooth val="0"/>
        </c:ser>
        <c:axId val="29559512"/>
        <c:axId val="64709017"/>
      </c:lineChart>
      <c:catAx>
        <c:axId val="1693502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 val="autoZero"/>
        <c:auto val="0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At val="1"/>
        <c:crossBetween val="between"/>
        <c:dispUnits/>
      </c:valAx>
      <c:catAx>
        <c:axId val="29559512"/>
        <c:scaling>
          <c:orientation val="minMax"/>
        </c:scaling>
        <c:axPos val="b"/>
        <c:delete val="1"/>
        <c:majorTickMark val="out"/>
        <c:minorTickMark val="none"/>
        <c:tickLblPos val="nextTo"/>
        <c:crossAx val="64709017"/>
        <c:crosses val="autoZero"/>
        <c:auto val="0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delete val="1"/>
        <c:majorTickMark val="out"/>
        <c:minorTickMark val="none"/>
        <c:tickLblPos val="nextTo"/>
        <c:crossAx val="29559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8125"/>
          <c:w val="0.708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5510242"/>
        <c:axId val="6938995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62450956"/>
        <c:axId val="25187693"/>
      </c:lineChart>
      <c:catAx>
        <c:axId val="4551024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0"/>
        <c:lblOffset val="100"/>
        <c:tickLblSkip val="1"/>
        <c:noMultiLvlLbl val="0"/>
      </c:catAx>
      <c:valAx>
        <c:axId val="693899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0242"/>
        <c:crossesAt val="1"/>
        <c:crossBetween val="between"/>
        <c:dispUnits/>
      </c:valAx>
      <c:catAx>
        <c:axId val="62450956"/>
        <c:scaling>
          <c:orientation val="minMax"/>
        </c:scaling>
        <c:axPos val="b"/>
        <c:delete val="1"/>
        <c:majorTickMark val="out"/>
        <c:minorTickMark val="none"/>
        <c:tickLblPos val="nextTo"/>
        <c:crossAx val="25187693"/>
        <c:crosses val="autoZero"/>
        <c:auto val="0"/>
        <c:lblOffset val="100"/>
        <c:tickLblSkip val="1"/>
        <c:noMultiLvlLbl val="0"/>
      </c:catAx>
      <c:valAx>
        <c:axId val="25187693"/>
        <c:scaling>
          <c:orientation val="minMax"/>
        </c:scaling>
        <c:axPos val="l"/>
        <c:delete val="1"/>
        <c:majorTickMark val="out"/>
        <c:minorTickMark val="none"/>
        <c:tickLblPos val="nextTo"/>
        <c:crossAx val="62450956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362646"/>
        <c:axId val="26937223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41108416"/>
        <c:axId val="34431425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 val="autoZero"/>
        <c:auto val="0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2646"/>
        <c:crossesAt val="1"/>
        <c:crossBetween val="between"/>
        <c:dispUnits/>
      </c:valAx>
      <c:catAx>
        <c:axId val="41108416"/>
        <c:scaling>
          <c:orientation val="minMax"/>
        </c:scaling>
        <c:axPos val="b"/>
        <c:delete val="1"/>
        <c:majorTickMark val="out"/>
        <c:minorTickMark val="none"/>
        <c:tickLblPos val="nextTo"/>
        <c:crossAx val="34431425"/>
        <c:crosses val="autoZero"/>
        <c:auto val="0"/>
        <c:lblOffset val="100"/>
        <c:tickLblSkip val="1"/>
        <c:noMultiLvlLbl val="0"/>
      </c:catAx>
      <c:valAx>
        <c:axId val="34431425"/>
        <c:scaling>
          <c:orientation val="minMax"/>
        </c:scaling>
        <c:axPos val="l"/>
        <c:delete val="1"/>
        <c:majorTickMark val="out"/>
        <c:minorTickMark val="none"/>
        <c:tickLblPos val="nextTo"/>
        <c:crossAx val="41108416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1447370"/>
        <c:axId val="37482011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axId val="1793780"/>
        <c:axId val="16144021"/>
      </c:lineChart>
      <c:catAx>
        <c:axId val="4144737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auto val="0"/>
        <c:lblOffset val="100"/>
        <c:tickLblSkip val="1"/>
        <c:noMultiLvlLbl val="0"/>
      </c:catAx>
      <c:valAx>
        <c:axId val="3748201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70"/>
        <c:crossesAt val="1"/>
        <c:crossBetween val="between"/>
        <c:dispUnits/>
      </c:valAx>
      <c:catAx>
        <c:axId val="1793780"/>
        <c:scaling>
          <c:orientation val="minMax"/>
        </c:scaling>
        <c:axPos val="b"/>
        <c:delete val="1"/>
        <c:majorTickMark val="out"/>
        <c:minorTickMark val="none"/>
        <c:tickLblPos val="nextTo"/>
        <c:crossAx val="16144021"/>
        <c:crosses val="autoZero"/>
        <c:auto val="0"/>
        <c:lblOffset val="100"/>
        <c:tickLblSkip val="1"/>
        <c:noMultiLvlLbl val="0"/>
      </c:catAx>
      <c:valAx>
        <c:axId val="16144021"/>
        <c:scaling>
          <c:orientation val="minMax"/>
        </c:scaling>
        <c:axPos val="l"/>
        <c:delete val="1"/>
        <c:majorTickMark val="out"/>
        <c:minorTickMark val="none"/>
        <c:tickLblPos val="nextTo"/>
        <c:crossAx val="1793780"/>
        <c:crossesAt val="1"/>
        <c:crossBetween val="between"/>
        <c:dispUnits/>
      </c:valAx>
      <c:spPr>
        <a:noFill/>
        <a:ln w="12700">
          <a:solidFill>
            <a:srgbClr val="9933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3275"/>
          <c:w val="0.9472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'SEGUIMIENTO Y ANALISIS EXT03'!$C$15</c:f>
              <c:strCache>
                <c:ptCount val="1"/>
                <c:pt idx="0">
                  <c:v>Valor indicador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'SEGUIMIENTO Y ANALISIS EXT03'!$A$16:$A$27</c:f>
              <c:strCache/>
            </c:strRef>
          </c:cat>
          <c:val>
            <c:numRef>
              <c:f>'SEGUIMIENTO Y ANALISIS EXT03'!$C$16:$C$27</c:f>
              <c:numCache/>
            </c:numRef>
          </c:val>
        </c:ser>
        <c:axId val="11078462"/>
        <c:axId val="32597295"/>
      </c:barChart>
      <c:lineChart>
        <c:grouping val="standard"/>
        <c:varyColors val="0"/>
        <c:ser>
          <c:idx val="2"/>
          <c:order val="1"/>
          <c:tx>
            <c:strRef>
              <c:f>'SEGUIMIENTO Y ANALISIS EXT03'!$D$15</c:f>
              <c:strCache>
                <c:ptCount val="1"/>
                <c:pt idx="0">
                  <c:v>Meta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'SEGUIMIENTO Y ANALISIS EXT03'!$A$16:$A$27</c:f>
              <c:strCache/>
            </c:strRef>
          </c:cat>
          <c:val>
            <c:numRef>
              <c:f>'SEGUIMIENTO Y ANALISIS EXT03'!$D$16:$D$27</c:f>
              <c:numCache/>
            </c:numRef>
          </c:val>
          <c:smooth val="0"/>
        </c:ser>
        <c:axId val="24940200"/>
        <c:axId val="23135209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auto val="0"/>
        <c:lblOffset val="100"/>
        <c:tickLblSkip val="1"/>
        <c:noMultiLvlLbl val="0"/>
      </c:catAx>
      <c:valAx>
        <c:axId val="32597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At val="1"/>
        <c:crossBetween val="between"/>
        <c:dispUnits/>
      </c:valAx>
      <c:catAx>
        <c:axId val="24940200"/>
        <c:scaling>
          <c:orientation val="minMax"/>
        </c:scaling>
        <c:axPos val="b"/>
        <c:delete val="1"/>
        <c:majorTickMark val="out"/>
        <c:minorTickMark val="none"/>
        <c:tickLblPos val="nextTo"/>
        <c:crossAx val="23135209"/>
        <c:crosses val="autoZero"/>
        <c:auto val="0"/>
        <c:lblOffset val="100"/>
        <c:tickLblSkip val="1"/>
        <c:noMultiLvlLbl val="0"/>
      </c:catAx>
      <c:valAx>
        <c:axId val="23135209"/>
        <c:scaling>
          <c:orientation val="minMax"/>
        </c:scaling>
        <c:axPos val="l"/>
        <c:delete val="1"/>
        <c:majorTickMark val="out"/>
        <c:minorTickMark val="none"/>
        <c:tickLblPos val="nextTo"/>
        <c:crossAx val="24940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7675"/>
          <c:w val="0.714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0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1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2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4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5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16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18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19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0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2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3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4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hyperlink" Target="A1" TargetMode="External" /><Relationship Id="rId3" Type="http://schemas.openxmlformats.org/officeDocument/2006/relationships/hyperlink" Target="A1" TargetMode="External" /><Relationship Id="rId4" Type="http://schemas.openxmlformats.org/officeDocument/2006/relationships/hyperlink" Target="A1" TargetMode="External" /><Relationship Id="rId5" Type="http://schemas.openxmlformats.org/officeDocument/2006/relationships/hyperlink" Target="A1" TargetMode="External" /><Relationship Id="rId6" Type="http://schemas.openxmlformats.org/officeDocument/2006/relationships/hyperlink" Target="A1" TargetMode="External" /><Relationship Id="rId7" Type="http://schemas.openxmlformats.org/officeDocument/2006/relationships/hyperlink" Target="A1" TargetMode="External" /><Relationship Id="rId8" Type="http://schemas.openxmlformats.org/officeDocument/2006/relationships/chart" Target="/xl/charts/chart26.xml" /><Relationship Id="rId9" Type="http://schemas.openxmlformats.org/officeDocument/2006/relationships/hyperlink" Target="A1" TargetMode="External" /><Relationship Id="rId10" Type="http://schemas.openxmlformats.org/officeDocument/2006/relationships/chart" Target="/xl/charts/chart27.xml" /><Relationship Id="rId11" Type="http://schemas.openxmlformats.org/officeDocument/2006/relationships/hyperlink" Target="A1" TargetMode="External" /><Relationship Id="rId12" Type="http://schemas.openxmlformats.org/officeDocument/2006/relationships/chart" Target="/xl/charts/chart28.xml" /><Relationship Id="rId13" Type="http://schemas.openxmlformats.org/officeDocument/2006/relationships/hyperlink" Target="A1" TargetMode="External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924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24877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31495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24877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24877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257675"/>
        <a:ext cx="4600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95250</xdr:rowOff>
    </xdr:from>
    <xdr:to>
      <xdr:col>8</xdr:col>
      <xdr:colOff>704850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495925" y="4352925"/>
        <a:ext cx="3324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35355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419725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353550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353550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14</xdr:row>
      <xdr:rowOff>114300</xdr:rowOff>
    </xdr:from>
    <xdr:to>
      <xdr:col>8</xdr:col>
      <xdr:colOff>219075</xdr:colOff>
      <xdr:row>24</xdr:row>
      <xdr:rowOff>161925</xdr:rowOff>
    </xdr:to>
    <xdr:graphicFrame>
      <xdr:nvGraphicFramePr>
        <xdr:cNvPr id="1" name="Chart 1"/>
        <xdr:cNvGraphicFramePr/>
      </xdr:nvGraphicFramePr>
      <xdr:xfrm>
        <a:off x="4133850" y="4371975"/>
        <a:ext cx="37719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9525</xdr:rowOff>
    </xdr:from>
    <xdr:to>
      <xdr:col>8</xdr:col>
      <xdr:colOff>219075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4086225" y="4105275"/>
        <a:ext cx="38195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8924925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991100" y="116109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8924925" y="116109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8924925" y="116109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14</xdr:row>
      <xdr:rowOff>0</xdr:rowOff>
    </xdr:from>
    <xdr:to>
      <xdr:col>8</xdr:col>
      <xdr:colOff>1143000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29100" y="4371975"/>
        <a:ext cx="4733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058275" y="39624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124450" y="11725275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058275" y="11725275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058275" y="11725275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14</xdr:row>
      <xdr:rowOff>190500</xdr:rowOff>
    </xdr:from>
    <xdr:to>
      <xdr:col>8</xdr:col>
      <xdr:colOff>704850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4343400" y="4448175"/>
        <a:ext cx="42672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12</xdr:row>
      <xdr:rowOff>38100</xdr:rowOff>
    </xdr:from>
    <xdr:to>
      <xdr:col>9</xdr:col>
      <xdr:colOff>0</xdr:colOff>
      <xdr:row>12</xdr:row>
      <xdr:rowOff>285750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9144000" y="3848100"/>
          <a:ext cx="0" cy="2476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AutoShape 6">
          <a:hlinkClick r:id="rId5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AutoShape 7">
          <a:hlinkClick r:id="rId6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5210175" y="11658600"/>
        <a:ext cx="39338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AutoShape 14">
          <a:hlinkClick r:id="rId13"/>
        </xdr:cNvPr>
        <xdr:cNvSpPr>
          <a:spLocks/>
        </xdr:cNvSpPr>
      </xdr:nvSpPr>
      <xdr:spPr>
        <a:xfrm>
          <a:off x="9144000" y="11658600"/>
          <a:ext cx="0" cy="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Volver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AutoShape 15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AutoShape 16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AutoShape 17"/>
        <xdr:cNvSpPr>
          <a:spLocks/>
        </xdr:cNvSpPr>
      </xdr:nvSpPr>
      <xdr:spPr>
        <a:xfrm rot="162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" name="AutoShape 18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AutoShape 19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AutoShape 20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AutoShape 21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" name="AutoShape 22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AutoShape 23"/>
        <xdr:cNvSpPr>
          <a:spLocks/>
        </xdr:cNvSpPr>
      </xdr:nvSpPr>
      <xdr:spPr>
        <a:xfrm rot="5400000">
          <a:off x="9144000" y="11658600"/>
          <a:ext cx="0" cy="0"/>
        </a:xfrm>
        <a:custGeom>
          <a:pathLst>
            <a:path h="21600" w="21600">
              <a:moveTo>
                <a:pt x="14112" y="0"/>
              </a:moveTo>
              <a:lnTo>
                <a:pt x="14112" y="5082"/>
              </a:lnTo>
              <a:lnTo>
                <a:pt x="3375" y="5082"/>
              </a:lnTo>
              <a:lnTo>
                <a:pt x="3375" y="16518"/>
              </a:lnTo>
              <a:lnTo>
                <a:pt x="14112" y="16518"/>
              </a:lnTo>
              <a:lnTo>
                <a:pt x="14112" y="21600"/>
              </a:lnTo>
              <a:lnTo>
                <a:pt x="21600" y="10800"/>
              </a:lnTo>
              <a:lnTo>
                <a:pt x="14112" y="0"/>
              </a:lnTo>
              <a:close/>
            </a:path>
            <a:path h="21600" w="21600">
              <a:moveTo>
                <a:pt x="1350" y="5082"/>
              </a:moveTo>
              <a:lnTo>
                <a:pt x="1350" y="16518"/>
              </a:lnTo>
              <a:lnTo>
                <a:pt x="2700" y="16518"/>
              </a:lnTo>
              <a:lnTo>
                <a:pt x="2700" y="5082"/>
              </a:lnTo>
              <a:lnTo>
                <a:pt x="1350" y="5082"/>
              </a:lnTo>
              <a:close/>
            </a:path>
            <a:path h="21600" w="21600">
              <a:moveTo>
                <a:pt x="0" y="5082"/>
              </a:moveTo>
              <a:lnTo>
                <a:pt x="0" y="16518"/>
              </a:lnTo>
              <a:lnTo>
                <a:pt x="675" y="16518"/>
              </a:lnTo>
              <a:lnTo>
                <a:pt x="675" y="5082"/>
              </a:lnTo>
              <a:lnTo>
                <a:pt x="0" y="5082"/>
              </a:lnTo>
              <a:close/>
            </a:path>
          </a:pathLst>
        </a:custGeom>
        <a:solidFill>
          <a:srgbClr val="008000">
            <a:alpha val="52000"/>
          </a:srgbClr>
        </a:solidFill>
        <a:ln w="222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152400</xdr:rowOff>
    </xdr:from>
    <xdr:to>
      <xdr:col>0</xdr:col>
      <xdr:colOff>942975</xdr:colOff>
      <xdr:row>2</xdr:row>
      <xdr:rowOff>333375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3238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8.1406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43" t="s">
        <v>19</v>
      </c>
      <c r="C7" s="57" t="s">
        <v>21</v>
      </c>
      <c r="D7" s="58"/>
      <c r="E7" s="48" t="s">
        <v>22</v>
      </c>
      <c r="F7" s="48" t="s">
        <v>23</v>
      </c>
      <c r="G7" s="37">
        <v>0.8</v>
      </c>
      <c r="H7" s="54" t="s">
        <v>25</v>
      </c>
      <c r="I7" s="40" t="s">
        <v>24</v>
      </c>
      <c r="J7" s="1"/>
      <c r="K7" s="1"/>
      <c r="L7" s="1"/>
      <c r="M7" s="1"/>
    </row>
    <row r="8" spans="1:13" ht="39" customHeight="1">
      <c r="A8" s="49"/>
      <c r="B8" s="44"/>
      <c r="C8" s="59"/>
      <c r="D8" s="60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59"/>
      <c r="D9" s="60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59"/>
      <c r="D10" s="60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1"/>
      <c r="D11" s="62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Diagnósticos y solicitudes Identificados en Atención a las Necesidades del Entorno.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1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4/5</f>
        <v>0.8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6/7</f>
        <v>0.8571428571428571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5/6</f>
        <v>0.8333333333333334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7/8</f>
        <v>0.875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2/2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1/1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4/4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v>1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13:I13"/>
    <mergeCell ref="E7:E11"/>
    <mergeCell ref="F7:F11"/>
    <mergeCell ref="H7:H11"/>
    <mergeCell ref="C7:D11"/>
    <mergeCell ref="A32:B32"/>
    <mergeCell ref="C32:E32"/>
    <mergeCell ref="F32:I32"/>
    <mergeCell ref="A15:B15"/>
    <mergeCell ref="A16:B16"/>
    <mergeCell ref="A2:A3"/>
    <mergeCell ref="B2:H3"/>
    <mergeCell ref="G7:G11"/>
    <mergeCell ref="I7:I11"/>
    <mergeCell ref="B7:B11"/>
    <mergeCell ref="C6:D6"/>
    <mergeCell ref="A7:A11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41:B41"/>
    <mergeCell ref="C41:E41"/>
    <mergeCell ref="F41:I41"/>
    <mergeCell ref="A37:B37"/>
    <mergeCell ref="C37:E37"/>
    <mergeCell ref="F37:I37"/>
    <mergeCell ref="A38:B38"/>
    <mergeCell ref="C38:E38"/>
    <mergeCell ref="F38:I38"/>
    <mergeCell ref="A39:B39"/>
    <mergeCell ref="A17:B17"/>
    <mergeCell ref="A18:B18"/>
    <mergeCell ref="A19:B19"/>
    <mergeCell ref="A20:B20"/>
    <mergeCell ref="A21:B21"/>
    <mergeCell ref="A22:B22"/>
    <mergeCell ref="A31:B31"/>
    <mergeCell ref="C31:E31"/>
    <mergeCell ref="F31:I31"/>
    <mergeCell ref="A23:B23"/>
    <mergeCell ref="A24:B24"/>
    <mergeCell ref="A25:B25"/>
    <mergeCell ref="A26:B26"/>
    <mergeCell ref="A27:B27"/>
    <mergeCell ref="C29:E29"/>
    <mergeCell ref="C39:E39"/>
    <mergeCell ref="F39:I39"/>
    <mergeCell ref="A40:B40"/>
    <mergeCell ref="C40:E40"/>
    <mergeCell ref="F40:I40"/>
    <mergeCell ref="F29:I29"/>
    <mergeCell ref="A29:B29"/>
    <mergeCell ref="A30:B30"/>
    <mergeCell ref="C30:E30"/>
    <mergeCell ref="F30:I30"/>
  </mergeCells>
  <conditionalFormatting sqref="C16:C19 C22:C27">
    <cfRule type="cellIs" priority="5" dxfId="1" operator="lessThan" stopIfTrue="1">
      <formula>$D$16</formula>
    </cfRule>
    <cfRule type="cellIs" priority="6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D26" sqref="D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31</v>
      </c>
      <c r="B7" s="43" t="s">
        <v>26</v>
      </c>
      <c r="C7" s="57" t="s">
        <v>27</v>
      </c>
      <c r="D7" s="63"/>
      <c r="E7" s="48" t="s">
        <v>28</v>
      </c>
      <c r="F7" s="48" t="s">
        <v>29</v>
      </c>
      <c r="G7" s="37">
        <v>0.9</v>
      </c>
      <c r="H7" s="68" t="s">
        <v>25</v>
      </c>
      <c r="I7" s="40" t="s">
        <v>30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69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69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69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70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Exposiciones Artísticas, Etnoculturales y Lúdicas presentadas - Eventos de Extensión Cultural.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0.9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11/12</f>
        <v>0.9166666666666666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20/15</f>
        <v>1.3333333333333333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26/20</f>
        <v>1.3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(10+10+1)/(10+10+3)</f>
        <v>0.9130434782608695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(10+10+2+1)/(10+10+3)</f>
        <v>1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6/6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6/6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A26" sqref="A26:B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9.71093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53</v>
      </c>
      <c r="C7" s="72" t="s">
        <v>54</v>
      </c>
      <c r="D7" s="73"/>
      <c r="E7" s="48" t="s">
        <v>55</v>
      </c>
      <c r="F7" s="48" t="s">
        <v>56</v>
      </c>
      <c r="G7" s="37">
        <v>0.7</v>
      </c>
      <c r="H7" s="54" t="s">
        <v>57</v>
      </c>
      <c r="I7" s="40" t="s">
        <v>58</v>
      </c>
      <c r="J7" s="1"/>
      <c r="K7" s="1"/>
      <c r="L7" s="1"/>
      <c r="M7" s="1"/>
    </row>
    <row r="8" spans="1:13" ht="39" customHeight="1">
      <c r="A8" s="49"/>
      <c r="B8" s="44"/>
      <c r="C8" s="74"/>
      <c r="D8" s="7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74"/>
      <c r="D9" s="7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74"/>
      <c r="D10" s="7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76"/>
      <c r="D11" s="7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Revistas en Circulación, Programas Radiales y Boletines de Información de la Vicerrectoría de Extensión.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0.74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v>0.7</v>
      </c>
      <c r="D17" s="5">
        <v>0.7</v>
      </c>
      <c r="E17" s="2"/>
      <c r="F17" s="2"/>
    </row>
    <row r="18" spans="1:6" ht="19.5" customHeight="1">
      <c r="A18" s="28" t="s">
        <v>59</v>
      </c>
      <c r="B18" s="28"/>
      <c r="C18" s="4">
        <f>(40+40)/(52+52)</f>
        <v>0.7692307692307693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(41+41)/(52+52)</f>
        <v>0.7884615384615384</v>
      </c>
      <c r="D19" s="5">
        <v>0.7</v>
      </c>
      <c r="E19" s="2"/>
      <c r="F19" s="2"/>
    </row>
    <row r="20" spans="1:6" ht="19.5" customHeight="1">
      <c r="A20" s="28" t="s">
        <v>62</v>
      </c>
      <c r="B20" s="28"/>
      <c r="C20" s="4">
        <f>(17+17+1)/(20+20+1)</f>
        <v>0.8536585365853658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(15+19)/(22+22)</f>
        <v>0.7727272727272727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(15+16+1)/(20+20+1)</f>
        <v>0.7804878048780488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(16+16+1)/(20+20+1)</f>
        <v>0.8048780487804879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(16+20+1)/(16+20+1)</f>
        <v>1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(16+20+1)/(16+20+1)</f>
        <v>1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27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48</v>
      </c>
      <c r="C7" s="57" t="s">
        <v>49</v>
      </c>
      <c r="D7" s="63"/>
      <c r="E7" s="48" t="s">
        <v>50</v>
      </c>
      <c r="F7" s="48" t="s">
        <v>51</v>
      </c>
      <c r="G7" s="37">
        <v>0.8</v>
      </c>
      <c r="H7" s="54" t="s">
        <v>25</v>
      </c>
      <c r="I7" s="40" t="s">
        <v>52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Programas de Educación Continuada ofertados.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</v>
      </c>
      <c r="D16" s="5">
        <v>0.8</v>
      </c>
      <c r="E16" s="2"/>
      <c r="F16" s="2"/>
    </row>
    <row r="17" spans="1:6" ht="19.5" customHeight="1">
      <c r="A17" s="28" t="s">
        <v>18</v>
      </c>
      <c r="B17" s="28"/>
      <c r="C17" s="4">
        <f>5/6</f>
        <v>0.8333333333333334</v>
      </c>
      <c r="D17" s="5">
        <v>0.8</v>
      </c>
      <c r="E17" s="2"/>
      <c r="F17" s="2"/>
    </row>
    <row r="18" spans="1:6" ht="19.5" customHeight="1">
      <c r="A18" s="28" t="s">
        <v>59</v>
      </c>
      <c r="B18" s="28"/>
      <c r="C18" s="4">
        <f>4/5</f>
        <v>0.8</v>
      </c>
      <c r="D18" s="5">
        <v>0.8</v>
      </c>
      <c r="E18" s="2"/>
      <c r="F18" s="2"/>
    </row>
    <row r="19" spans="1:6" ht="19.5" customHeight="1">
      <c r="A19" s="28" t="s">
        <v>60</v>
      </c>
      <c r="B19" s="28"/>
      <c r="C19" s="4">
        <f>4/5</f>
        <v>0.8</v>
      </c>
      <c r="D19" s="5">
        <v>0.8</v>
      </c>
      <c r="E19" s="2"/>
      <c r="F19" s="2"/>
    </row>
    <row r="20" spans="1:6" ht="19.5" customHeight="1">
      <c r="A20" s="28" t="s">
        <v>62</v>
      </c>
      <c r="B20" s="28"/>
      <c r="C20" s="4">
        <f>3/3</f>
        <v>1</v>
      </c>
      <c r="D20" s="5">
        <v>0.8</v>
      </c>
      <c r="E20" s="2"/>
      <c r="F20" s="2"/>
    </row>
    <row r="21" spans="1:6" ht="19.5" customHeight="1">
      <c r="A21" s="28" t="s">
        <v>63</v>
      </c>
      <c r="B21" s="28"/>
      <c r="C21" s="4">
        <f>7/7</f>
        <v>1</v>
      </c>
      <c r="D21" s="5">
        <v>0.8</v>
      </c>
      <c r="E21" s="6"/>
      <c r="F21" s="2"/>
    </row>
    <row r="22" spans="1:6" ht="19.5" customHeight="1">
      <c r="A22" s="28" t="s">
        <v>65</v>
      </c>
      <c r="B22" s="28"/>
      <c r="C22" s="4">
        <f>3/3</f>
        <v>1</v>
      </c>
      <c r="D22" s="5">
        <v>0.8</v>
      </c>
      <c r="E22" s="6"/>
      <c r="F22" s="2"/>
    </row>
    <row r="23" spans="1:6" ht="19.5" customHeight="1">
      <c r="A23" s="28" t="s">
        <v>66</v>
      </c>
      <c r="B23" s="28"/>
      <c r="C23" s="4">
        <f>6/6</f>
        <v>1</v>
      </c>
      <c r="D23" s="5">
        <v>0.8</v>
      </c>
      <c r="E23" s="6"/>
      <c r="F23" s="2"/>
    </row>
    <row r="24" spans="1:6" ht="19.5" customHeight="1">
      <c r="A24" s="28" t="s">
        <v>67</v>
      </c>
      <c r="B24" s="28"/>
      <c r="C24" s="4">
        <f>20/20</f>
        <v>1</v>
      </c>
      <c r="D24" s="5">
        <v>0.8</v>
      </c>
      <c r="E24" s="6"/>
      <c r="F24" s="2"/>
    </row>
    <row r="25" spans="1:6" ht="19.5" customHeight="1">
      <c r="A25" s="28" t="s">
        <v>68</v>
      </c>
      <c r="B25" s="28"/>
      <c r="C25" s="4">
        <f>18/20</f>
        <v>0.9</v>
      </c>
      <c r="D25" s="5">
        <v>0.8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7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5" width="13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42</v>
      </c>
      <c r="C7" s="57" t="s">
        <v>43</v>
      </c>
      <c r="D7" s="63"/>
      <c r="E7" s="48" t="s">
        <v>44</v>
      </c>
      <c r="F7" s="48" t="s">
        <v>45</v>
      </c>
      <c r="G7" s="37">
        <v>0.7</v>
      </c>
      <c r="H7" s="54" t="s">
        <v>46</v>
      </c>
      <c r="I7" s="40" t="s">
        <v>47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Proyectos de Extensión aprobados .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v>0.67</v>
      </c>
      <c r="D16" s="5">
        <v>0.7</v>
      </c>
      <c r="E16" s="2"/>
      <c r="F16" s="2"/>
    </row>
    <row r="17" spans="1:6" ht="19.5" customHeight="1">
      <c r="A17" s="28" t="s">
        <v>18</v>
      </c>
      <c r="B17" s="28"/>
      <c r="C17" s="4">
        <f>7/10</f>
        <v>0.7</v>
      </c>
      <c r="D17" s="5">
        <v>0.7</v>
      </c>
      <c r="E17" s="2"/>
      <c r="F17" s="2"/>
    </row>
    <row r="18" spans="1:6" ht="19.5" customHeight="1">
      <c r="A18" s="28" t="s">
        <v>61</v>
      </c>
      <c r="B18" s="28"/>
      <c r="C18" s="4">
        <f>14/15</f>
        <v>0.9333333333333333</v>
      </c>
      <c r="D18" s="5">
        <v>0.7</v>
      </c>
      <c r="E18" s="2"/>
      <c r="F18" s="2"/>
    </row>
    <row r="19" spans="1:6" ht="19.5" customHeight="1">
      <c r="A19" s="28" t="s">
        <v>60</v>
      </c>
      <c r="B19" s="28"/>
      <c r="C19" s="4">
        <f>16/20</f>
        <v>0.8</v>
      </c>
      <c r="D19" s="5">
        <v>0.7</v>
      </c>
      <c r="E19" s="2"/>
      <c r="F19" s="2"/>
    </row>
    <row r="20" spans="1:6" ht="19.5" customHeight="1">
      <c r="A20" s="28" t="s">
        <v>64</v>
      </c>
      <c r="B20" s="28"/>
      <c r="C20" s="4">
        <f>14/16</f>
        <v>0.875</v>
      </c>
      <c r="D20" s="5">
        <v>0.7</v>
      </c>
      <c r="E20" s="2"/>
      <c r="F20" s="2"/>
    </row>
    <row r="21" spans="1:6" ht="19.5" customHeight="1">
      <c r="A21" s="28" t="s">
        <v>63</v>
      </c>
      <c r="B21" s="28"/>
      <c r="C21" s="4">
        <f>10/12</f>
        <v>0.8333333333333334</v>
      </c>
      <c r="D21" s="5">
        <v>0.7</v>
      </c>
      <c r="E21" s="6"/>
      <c r="F21" s="2"/>
    </row>
    <row r="22" spans="1:6" ht="19.5" customHeight="1">
      <c r="A22" s="28" t="s">
        <v>65</v>
      </c>
      <c r="B22" s="28"/>
      <c r="C22" s="4">
        <f>9/12</f>
        <v>0.75</v>
      </c>
      <c r="D22" s="5">
        <v>0.7</v>
      </c>
      <c r="E22" s="6"/>
      <c r="F22" s="2"/>
    </row>
    <row r="23" spans="1:6" ht="19.5" customHeight="1">
      <c r="A23" s="28" t="s">
        <v>66</v>
      </c>
      <c r="B23" s="28"/>
      <c r="C23" s="4">
        <f>10/12</f>
        <v>0.8333333333333334</v>
      </c>
      <c r="D23" s="5">
        <v>0.7</v>
      </c>
      <c r="E23" s="6"/>
      <c r="F23" s="2"/>
    </row>
    <row r="24" spans="1:6" ht="19.5" customHeight="1">
      <c r="A24" s="28" t="s">
        <v>67</v>
      </c>
      <c r="B24" s="28"/>
      <c r="C24" s="4">
        <f>(7+5)/(12+5)</f>
        <v>0.7058823529411765</v>
      </c>
      <c r="D24" s="5">
        <v>0.7</v>
      </c>
      <c r="E24" s="6"/>
      <c r="F24" s="2"/>
    </row>
    <row r="25" spans="1:6" ht="19.5" customHeight="1">
      <c r="A25" s="28" t="s">
        <v>68</v>
      </c>
      <c r="B25" s="28"/>
      <c r="C25" s="4">
        <f>10/13</f>
        <v>0.7692307692307693</v>
      </c>
      <c r="D25" s="5">
        <v>0.7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2"/>
  <sheetViews>
    <sheetView showGridLines="0" view="pageBreakPreview" zoomScale="80" zoomScaleNormal="90" zoomScaleSheetLayoutView="80" zoomScalePageLayoutView="0" workbookViewId="0" topLeftCell="A8">
      <selection activeCell="C25" sqref="C25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5.2812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71" t="s">
        <v>20</v>
      </c>
      <c r="B7" s="80" t="s">
        <v>32</v>
      </c>
      <c r="C7" s="57" t="s">
        <v>33</v>
      </c>
      <c r="D7" s="63"/>
      <c r="E7" s="80" t="s">
        <v>34</v>
      </c>
      <c r="F7" s="48" t="s">
        <v>29</v>
      </c>
      <c r="G7" s="37">
        <v>0.9</v>
      </c>
      <c r="H7" s="54" t="s">
        <v>25</v>
      </c>
      <c r="I7" s="40" t="s">
        <v>35</v>
      </c>
      <c r="J7" s="1"/>
      <c r="K7" s="1"/>
      <c r="L7" s="1"/>
      <c r="M7" s="1"/>
    </row>
    <row r="8" spans="1:13" ht="39" customHeight="1">
      <c r="A8" s="78"/>
      <c r="B8" s="81"/>
      <c r="C8" s="64"/>
      <c r="D8" s="65"/>
      <c r="E8" s="81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78"/>
      <c r="B9" s="81"/>
      <c r="C9" s="64"/>
      <c r="D9" s="65"/>
      <c r="E9" s="81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78"/>
      <c r="B10" s="81"/>
      <c r="C10" s="64"/>
      <c r="D10" s="65"/>
      <c r="E10" s="81"/>
      <c r="F10" s="49"/>
      <c r="G10" s="38"/>
      <c r="H10" s="55"/>
      <c r="I10" s="41"/>
      <c r="J10" s="2"/>
      <c r="K10" s="2"/>
      <c r="L10" s="2"/>
      <c r="M10" s="2"/>
    </row>
    <row r="11" spans="1:13" ht="41.25" customHeight="1">
      <c r="A11" s="79"/>
      <c r="B11" s="82"/>
      <c r="C11" s="66"/>
      <c r="D11" s="67"/>
      <c r="E11" s="82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De Eventos academicos economicos politicos y sociales en el semestre</v>
      </c>
      <c r="B13" s="52"/>
      <c r="C13" s="52"/>
      <c r="D13" s="52"/>
      <c r="E13" s="52"/>
      <c r="F13" s="52"/>
      <c r="G13" s="52"/>
      <c r="H13" s="52"/>
      <c r="I13" s="53"/>
    </row>
    <row r="14" spans="1:9" ht="12.75">
      <c r="A14" s="18"/>
      <c r="B14" s="19"/>
      <c r="C14" s="19"/>
      <c r="D14" s="19"/>
      <c r="E14" s="19"/>
      <c r="F14" s="19"/>
      <c r="G14" s="19"/>
      <c r="H14" s="19"/>
      <c r="I14" s="20"/>
    </row>
    <row r="15" spans="1:9" ht="31.5" customHeight="1">
      <c r="A15" s="27" t="s">
        <v>10</v>
      </c>
      <c r="B15" s="27"/>
      <c r="C15" s="12" t="s">
        <v>9</v>
      </c>
      <c r="D15" s="12" t="s">
        <v>14</v>
      </c>
      <c r="E15" s="2"/>
      <c r="F15" s="2"/>
      <c r="G15" s="2"/>
      <c r="H15" s="2"/>
      <c r="I15" s="21"/>
    </row>
    <row r="16" spans="1:9" ht="19.5" customHeight="1">
      <c r="A16" s="28" t="s">
        <v>17</v>
      </c>
      <c r="B16" s="28"/>
      <c r="C16" s="4">
        <f>3/5</f>
        <v>0.6</v>
      </c>
      <c r="D16" s="5">
        <v>0.9</v>
      </c>
      <c r="E16" s="2"/>
      <c r="F16" s="2"/>
      <c r="G16" s="2"/>
      <c r="H16" s="2"/>
      <c r="I16" s="21"/>
    </row>
    <row r="17" spans="1:9" ht="19.5" customHeight="1">
      <c r="A17" s="28" t="s">
        <v>18</v>
      </c>
      <c r="B17" s="28"/>
      <c r="C17" s="4">
        <f>6/7</f>
        <v>0.8571428571428571</v>
      </c>
      <c r="D17" s="5">
        <v>0.9</v>
      </c>
      <c r="E17" s="2"/>
      <c r="F17" s="2"/>
      <c r="G17" s="2"/>
      <c r="H17" s="2"/>
      <c r="I17" s="21"/>
    </row>
    <row r="18" spans="1:9" ht="19.5" customHeight="1">
      <c r="A18" s="28" t="s">
        <v>59</v>
      </c>
      <c r="B18" s="28"/>
      <c r="C18" s="4">
        <f>9/10</f>
        <v>0.9</v>
      </c>
      <c r="D18" s="5">
        <v>0.9</v>
      </c>
      <c r="E18" s="2"/>
      <c r="F18" s="2"/>
      <c r="G18" s="2"/>
      <c r="H18" s="2"/>
      <c r="I18" s="21"/>
    </row>
    <row r="19" spans="1:9" ht="19.5" customHeight="1">
      <c r="A19" s="28" t="s">
        <v>60</v>
      </c>
      <c r="B19" s="28"/>
      <c r="C19" s="4">
        <f>10/10</f>
        <v>1</v>
      </c>
      <c r="D19" s="5">
        <v>0.9</v>
      </c>
      <c r="E19" s="2"/>
      <c r="F19" s="2"/>
      <c r="G19" s="2"/>
      <c r="H19" s="2"/>
      <c r="I19" s="21"/>
    </row>
    <row r="20" spans="1:9" ht="19.5" customHeight="1">
      <c r="A20" s="28" t="s">
        <v>62</v>
      </c>
      <c r="B20" s="28"/>
      <c r="C20" s="4">
        <f>4/5</f>
        <v>0.8</v>
      </c>
      <c r="D20" s="5">
        <v>0.9</v>
      </c>
      <c r="E20" s="2"/>
      <c r="F20" s="2"/>
      <c r="G20" s="2"/>
      <c r="H20" s="2"/>
      <c r="I20" s="21"/>
    </row>
    <row r="21" spans="1:9" ht="19.5" customHeight="1">
      <c r="A21" s="28" t="s">
        <v>63</v>
      </c>
      <c r="B21" s="28"/>
      <c r="C21" s="4">
        <f>4/5</f>
        <v>0.8</v>
      </c>
      <c r="D21" s="5">
        <v>0.9</v>
      </c>
      <c r="E21" s="6"/>
      <c r="F21" s="2"/>
      <c r="G21" s="2"/>
      <c r="H21" s="2"/>
      <c r="I21" s="21"/>
    </row>
    <row r="22" spans="1:9" ht="19.5" customHeight="1">
      <c r="A22" s="28" t="s">
        <v>65</v>
      </c>
      <c r="B22" s="28"/>
      <c r="C22" s="4">
        <f>4/4</f>
        <v>1</v>
      </c>
      <c r="D22" s="5">
        <v>0.9</v>
      </c>
      <c r="E22" s="6"/>
      <c r="F22" s="2"/>
      <c r="G22" s="2"/>
      <c r="H22" s="2"/>
      <c r="I22" s="21"/>
    </row>
    <row r="23" spans="1:9" ht="19.5" customHeight="1">
      <c r="A23" s="28" t="s">
        <v>66</v>
      </c>
      <c r="B23" s="28"/>
      <c r="C23" s="4">
        <f>4/4</f>
        <v>1</v>
      </c>
      <c r="D23" s="5">
        <v>0.9</v>
      </c>
      <c r="E23" s="6"/>
      <c r="F23" s="2"/>
      <c r="G23" s="2"/>
      <c r="H23" s="2"/>
      <c r="I23" s="21"/>
    </row>
    <row r="24" spans="1:9" ht="19.5" customHeight="1">
      <c r="A24" s="28" t="s">
        <v>67</v>
      </c>
      <c r="B24" s="28"/>
      <c r="C24" s="4">
        <f>4/4</f>
        <v>1</v>
      </c>
      <c r="D24" s="5">
        <v>0.9</v>
      </c>
      <c r="E24" s="6"/>
      <c r="F24" s="2"/>
      <c r="G24" s="2"/>
      <c r="H24" s="2"/>
      <c r="I24" s="21"/>
    </row>
    <row r="25" spans="1:9" ht="19.5" customHeight="1">
      <c r="A25" s="28" t="s">
        <v>68</v>
      </c>
      <c r="B25" s="28"/>
      <c r="C25" s="4">
        <f>5/5</f>
        <v>1</v>
      </c>
      <c r="D25" s="5">
        <v>0.9</v>
      </c>
      <c r="E25" s="6"/>
      <c r="F25" s="2"/>
      <c r="G25" s="2"/>
      <c r="H25" s="2"/>
      <c r="I25" s="21"/>
    </row>
    <row r="26" spans="1:9" ht="19.5" customHeight="1">
      <c r="A26" s="28"/>
      <c r="B26" s="28"/>
      <c r="C26" s="4"/>
      <c r="D26" s="5"/>
      <c r="E26" s="6"/>
      <c r="F26" s="2"/>
      <c r="G26" s="2"/>
      <c r="H26" s="2"/>
      <c r="I26" s="21"/>
    </row>
    <row r="27" spans="1:9" ht="19.5" customHeight="1">
      <c r="A27" s="28"/>
      <c r="B27" s="28"/>
      <c r="C27" s="4"/>
      <c r="D27" s="5"/>
      <c r="E27" s="6"/>
      <c r="F27" s="2"/>
      <c r="G27" s="2"/>
      <c r="H27" s="2"/>
      <c r="I27" s="21"/>
    </row>
    <row r="28" spans="1:9" ht="12.75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3.25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2"/>
  <sheetViews>
    <sheetView showGridLines="0" tabSelected="1" view="pageBreakPreview" zoomScale="80" zoomScaleNormal="90" zoomScaleSheetLayoutView="80" zoomScalePageLayoutView="0" workbookViewId="0" topLeftCell="A7">
      <selection activeCell="C26" sqref="C26"/>
    </sheetView>
  </sheetViews>
  <sheetFormatPr defaultColWidth="11.421875" defaultRowHeight="12.75"/>
  <cols>
    <col min="1" max="1" width="15.28125" style="0" customWidth="1"/>
    <col min="2" max="2" width="17.140625" style="0" customWidth="1"/>
    <col min="3" max="4" width="13.28125" style="0" customWidth="1"/>
    <col min="5" max="5" width="16.57421875" style="0" customWidth="1"/>
    <col min="6" max="6" width="14.28125" style="0" customWidth="1"/>
    <col min="7" max="7" width="12.140625" style="0" customWidth="1"/>
    <col min="8" max="8" width="16.57421875" style="0" customWidth="1"/>
    <col min="9" max="9" width="18.57421875" style="0" customWidth="1"/>
    <col min="10" max="11" width="9.00390625" style="0" customWidth="1"/>
  </cols>
  <sheetData>
    <row r="1" ht="13.5" thickBot="1"/>
    <row r="2" spans="1:9" ht="42.75" customHeight="1" thickBot="1">
      <c r="A2" s="29"/>
      <c r="B2" s="31" t="s">
        <v>16</v>
      </c>
      <c r="C2" s="32"/>
      <c r="D2" s="32"/>
      <c r="E2" s="32"/>
      <c r="F2" s="32"/>
      <c r="G2" s="32"/>
      <c r="H2" s="33"/>
      <c r="I2" s="17" t="s">
        <v>15</v>
      </c>
    </row>
    <row r="3" spans="1:9" ht="42.75" customHeight="1" thickBot="1">
      <c r="A3" s="30"/>
      <c r="B3" s="34"/>
      <c r="C3" s="35"/>
      <c r="D3" s="35"/>
      <c r="E3" s="35"/>
      <c r="F3" s="35"/>
      <c r="G3" s="35"/>
      <c r="H3" s="36"/>
      <c r="I3" s="8" t="s">
        <v>7</v>
      </c>
    </row>
    <row r="4" spans="1:9" ht="18" customHeight="1">
      <c r="A4" s="9"/>
      <c r="B4" s="10"/>
      <c r="C4" s="10"/>
      <c r="D4" s="10"/>
      <c r="E4" s="10"/>
      <c r="F4" s="10"/>
      <c r="G4" s="10"/>
      <c r="H4" s="10"/>
      <c r="I4" s="11"/>
    </row>
    <row r="6" spans="1:13" ht="45" customHeight="1">
      <c r="A6" s="13" t="s">
        <v>0</v>
      </c>
      <c r="B6" s="14" t="s">
        <v>1</v>
      </c>
      <c r="C6" s="46" t="s">
        <v>2</v>
      </c>
      <c r="D6" s="47"/>
      <c r="E6" s="16" t="s">
        <v>3</v>
      </c>
      <c r="F6" s="15" t="s">
        <v>11</v>
      </c>
      <c r="G6" s="13" t="s">
        <v>13</v>
      </c>
      <c r="H6" s="14" t="s">
        <v>12</v>
      </c>
      <c r="I6" s="13" t="s">
        <v>4</v>
      </c>
      <c r="J6" s="1"/>
      <c r="K6" s="1"/>
      <c r="L6" s="1"/>
      <c r="M6" s="1"/>
    </row>
    <row r="7" spans="1:13" ht="14.25" customHeight="1">
      <c r="A7" s="48" t="s">
        <v>20</v>
      </c>
      <c r="B7" s="71" t="s">
        <v>41</v>
      </c>
      <c r="C7" s="57" t="s">
        <v>36</v>
      </c>
      <c r="D7" s="63"/>
      <c r="E7" s="48" t="s">
        <v>37</v>
      </c>
      <c r="F7" s="48" t="s">
        <v>38</v>
      </c>
      <c r="G7" s="37">
        <v>0.9</v>
      </c>
      <c r="H7" s="54" t="s">
        <v>39</v>
      </c>
      <c r="I7" s="40" t="s">
        <v>40</v>
      </c>
      <c r="J7" s="1"/>
      <c r="K7" s="1"/>
      <c r="L7" s="1"/>
      <c r="M7" s="1"/>
    </row>
    <row r="8" spans="1:13" ht="39" customHeight="1">
      <c r="A8" s="49"/>
      <c r="B8" s="44"/>
      <c r="C8" s="64"/>
      <c r="D8" s="65"/>
      <c r="E8" s="49"/>
      <c r="F8" s="49"/>
      <c r="G8" s="38"/>
      <c r="H8" s="55"/>
      <c r="I8" s="41"/>
      <c r="J8" s="1"/>
      <c r="K8" s="1"/>
      <c r="L8" s="1"/>
      <c r="M8" s="1"/>
    </row>
    <row r="9" spans="1:13" ht="14.25" customHeight="1">
      <c r="A9" s="49"/>
      <c r="B9" s="44"/>
      <c r="C9" s="64"/>
      <c r="D9" s="65"/>
      <c r="E9" s="49"/>
      <c r="F9" s="49"/>
      <c r="G9" s="38"/>
      <c r="H9" s="55"/>
      <c r="I9" s="41"/>
      <c r="J9" s="1"/>
      <c r="K9" s="1"/>
      <c r="L9" s="1"/>
      <c r="M9" s="1"/>
    </row>
    <row r="10" spans="1:13" ht="9.75" customHeight="1">
      <c r="A10" s="49"/>
      <c r="B10" s="44"/>
      <c r="C10" s="64"/>
      <c r="D10" s="65"/>
      <c r="E10" s="49"/>
      <c r="F10" s="49"/>
      <c r="G10" s="38"/>
      <c r="H10" s="55"/>
      <c r="I10" s="41"/>
      <c r="J10" s="2"/>
      <c r="K10" s="2"/>
      <c r="L10" s="2"/>
      <c r="M10" s="2"/>
    </row>
    <row r="11" spans="1:13" ht="32.25" customHeight="1">
      <c r="A11" s="50"/>
      <c r="B11" s="45"/>
      <c r="C11" s="66"/>
      <c r="D11" s="67"/>
      <c r="E11" s="50"/>
      <c r="F11" s="50"/>
      <c r="G11" s="39"/>
      <c r="H11" s="56"/>
      <c r="I11" s="42"/>
      <c r="J11" s="2"/>
      <c r="K11" s="2"/>
      <c r="L11" s="2"/>
      <c r="M11" s="2"/>
    </row>
    <row r="12" ht="15.75" customHeight="1">
      <c r="B12" s="3"/>
    </row>
    <row r="13" spans="1:9" ht="22.5" customHeight="1">
      <c r="A13" s="51" t="str">
        <f>B7</f>
        <v>No. Jornada de atencion integral  </v>
      </c>
      <c r="B13" s="52"/>
      <c r="C13" s="52"/>
      <c r="D13" s="52"/>
      <c r="E13" s="52"/>
      <c r="F13" s="52"/>
      <c r="G13" s="52"/>
      <c r="H13" s="52"/>
      <c r="I13" s="53"/>
    </row>
    <row r="15" spans="1:4" ht="31.5" customHeight="1">
      <c r="A15" s="27" t="s">
        <v>10</v>
      </c>
      <c r="B15" s="27"/>
      <c r="C15" s="12" t="s">
        <v>9</v>
      </c>
      <c r="D15" s="12" t="s">
        <v>14</v>
      </c>
    </row>
    <row r="16" spans="1:6" ht="19.5" customHeight="1">
      <c r="A16" s="28" t="s">
        <v>17</v>
      </c>
      <c r="B16" s="28"/>
      <c r="C16" s="4">
        <f>(6/5)</f>
        <v>1.2</v>
      </c>
      <c r="D16" s="5">
        <v>0.9</v>
      </c>
      <c r="E16" s="2"/>
      <c r="F16" s="2"/>
    </row>
    <row r="17" spans="1:6" ht="19.5" customHeight="1">
      <c r="A17" s="28" t="s">
        <v>18</v>
      </c>
      <c r="B17" s="28"/>
      <c r="C17" s="4">
        <f>3/3</f>
        <v>1</v>
      </c>
      <c r="D17" s="5">
        <v>0.9</v>
      </c>
      <c r="E17" s="2"/>
      <c r="F17" s="2"/>
    </row>
    <row r="18" spans="1:6" ht="19.5" customHeight="1">
      <c r="A18" s="28" t="s">
        <v>59</v>
      </c>
      <c r="B18" s="28"/>
      <c r="C18" s="4">
        <f>3/4</f>
        <v>0.75</v>
      </c>
      <c r="D18" s="5">
        <v>0.9</v>
      </c>
      <c r="E18" s="2"/>
      <c r="F18" s="2"/>
    </row>
    <row r="19" spans="1:6" ht="19.5" customHeight="1">
      <c r="A19" s="28" t="s">
        <v>60</v>
      </c>
      <c r="B19" s="28"/>
      <c r="C19" s="4">
        <f>3/4</f>
        <v>0.75</v>
      </c>
      <c r="D19" s="5">
        <v>0.9</v>
      </c>
      <c r="E19" s="2"/>
      <c r="F19" s="2"/>
    </row>
    <row r="20" spans="1:6" ht="19.5" customHeight="1">
      <c r="A20" s="28" t="s">
        <v>62</v>
      </c>
      <c r="B20" s="28"/>
      <c r="C20" s="4">
        <f>2/2</f>
        <v>1</v>
      </c>
      <c r="D20" s="5">
        <v>0.9</v>
      </c>
      <c r="E20" s="2"/>
      <c r="F20" s="2"/>
    </row>
    <row r="21" spans="1:6" ht="19.5" customHeight="1">
      <c r="A21" s="28" t="s">
        <v>63</v>
      </c>
      <c r="B21" s="28"/>
      <c r="C21" s="4">
        <f>14/6</f>
        <v>2.3333333333333335</v>
      </c>
      <c r="D21" s="5">
        <v>0.9</v>
      </c>
      <c r="E21" s="6"/>
      <c r="F21" s="2"/>
    </row>
    <row r="22" spans="1:6" ht="19.5" customHeight="1">
      <c r="A22" s="28" t="s">
        <v>65</v>
      </c>
      <c r="B22" s="28"/>
      <c r="C22" s="4">
        <f>9/10</f>
        <v>0.9</v>
      </c>
      <c r="D22" s="5">
        <v>0.9</v>
      </c>
      <c r="E22" s="6"/>
      <c r="F22" s="2"/>
    </row>
    <row r="23" spans="1:6" ht="19.5" customHeight="1">
      <c r="A23" s="28" t="s">
        <v>66</v>
      </c>
      <c r="B23" s="28"/>
      <c r="C23" s="4">
        <f>10/10</f>
        <v>1</v>
      </c>
      <c r="D23" s="5">
        <v>0.9</v>
      </c>
      <c r="E23" s="6"/>
      <c r="F23" s="2"/>
    </row>
    <row r="24" spans="1:6" ht="19.5" customHeight="1">
      <c r="A24" s="28" t="s">
        <v>67</v>
      </c>
      <c r="B24" s="28"/>
      <c r="C24" s="4">
        <f>12/12</f>
        <v>1</v>
      </c>
      <c r="D24" s="5">
        <v>0.9</v>
      </c>
      <c r="E24" s="6"/>
      <c r="F24" s="2"/>
    </row>
    <row r="25" spans="1:6" ht="19.5" customHeight="1">
      <c r="A25" s="28" t="s">
        <v>68</v>
      </c>
      <c r="B25" s="28"/>
      <c r="C25" s="4">
        <f>9/9</f>
        <v>1</v>
      </c>
      <c r="D25" s="5">
        <v>0.9</v>
      </c>
      <c r="E25" s="6"/>
      <c r="F25" s="2"/>
    </row>
    <row r="26" spans="1:6" ht="19.5" customHeight="1">
      <c r="A26" s="28"/>
      <c r="B26" s="28"/>
      <c r="C26" s="4"/>
      <c r="D26" s="5"/>
      <c r="E26" s="6"/>
      <c r="F26" s="2"/>
    </row>
    <row r="27" spans="1:6" ht="19.5" customHeight="1">
      <c r="A27" s="28"/>
      <c r="B27" s="28"/>
      <c r="C27" s="4"/>
      <c r="D27" s="5"/>
      <c r="E27" s="6"/>
      <c r="F27" s="2"/>
    </row>
    <row r="29" spans="1:9" ht="30" customHeight="1">
      <c r="A29" s="27" t="s">
        <v>6</v>
      </c>
      <c r="B29" s="27"/>
      <c r="C29" s="27" t="s">
        <v>8</v>
      </c>
      <c r="D29" s="27"/>
      <c r="E29" s="27"/>
      <c r="F29" s="27" t="s">
        <v>5</v>
      </c>
      <c r="G29" s="27"/>
      <c r="H29" s="27"/>
      <c r="I29" s="27"/>
    </row>
    <row r="30" spans="1:9" s="7" customFormat="1" ht="26.25" customHeight="1">
      <c r="A30" s="26"/>
      <c r="B30" s="26"/>
      <c r="C30" s="25"/>
      <c r="D30" s="25"/>
      <c r="E30" s="25"/>
      <c r="F30" s="25"/>
      <c r="G30" s="25"/>
      <c r="H30" s="25"/>
      <c r="I30" s="25"/>
    </row>
    <row r="31" spans="1:9" s="7" customFormat="1" ht="27" customHeight="1">
      <c r="A31" s="26"/>
      <c r="B31" s="26"/>
      <c r="C31" s="25"/>
      <c r="D31" s="25"/>
      <c r="E31" s="25"/>
      <c r="F31" s="25"/>
      <c r="G31" s="25"/>
      <c r="H31" s="25"/>
      <c r="I31" s="25"/>
    </row>
    <row r="32" spans="1:9" s="7" customFormat="1" ht="24" customHeight="1">
      <c r="A32" s="26"/>
      <c r="B32" s="26"/>
      <c r="C32" s="25"/>
      <c r="D32" s="25"/>
      <c r="E32" s="25"/>
      <c r="F32" s="25"/>
      <c r="G32" s="25"/>
      <c r="H32" s="25"/>
      <c r="I32" s="25"/>
    </row>
    <row r="33" spans="1:9" s="7" customFormat="1" ht="24" customHeight="1">
      <c r="A33" s="26"/>
      <c r="B33" s="26"/>
      <c r="C33" s="25"/>
      <c r="D33" s="25"/>
      <c r="E33" s="25"/>
      <c r="F33" s="25"/>
      <c r="G33" s="25"/>
      <c r="H33" s="25"/>
      <c r="I33" s="25"/>
    </row>
    <row r="34" spans="1:9" s="7" customFormat="1" ht="36.75" customHeight="1">
      <c r="A34" s="26"/>
      <c r="B34" s="26"/>
      <c r="C34" s="25"/>
      <c r="D34" s="25"/>
      <c r="E34" s="25"/>
      <c r="F34" s="25"/>
      <c r="G34" s="25"/>
      <c r="H34" s="25"/>
      <c r="I34" s="25"/>
    </row>
    <row r="35" spans="1:9" s="7" customFormat="1" ht="24" customHeight="1">
      <c r="A35" s="26"/>
      <c r="B35" s="26"/>
      <c r="C35" s="25"/>
      <c r="D35" s="25"/>
      <c r="E35" s="25"/>
      <c r="F35" s="25"/>
      <c r="G35" s="25"/>
      <c r="H35" s="25"/>
      <c r="I35" s="25"/>
    </row>
    <row r="36" spans="1:9" s="7" customFormat="1" ht="16.5" customHeight="1">
      <c r="A36" s="26"/>
      <c r="B36" s="26"/>
      <c r="C36" s="25"/>
      <c r="D36" s="25"/>
      <c r="E36" s="25"/>
      <c r="F36" s="25"/>
      <c r="G36" s="25"/>
      <c r="H36" s="25"/>
      <c r="I36" s="25"/>
    </row>
    <row r="37" spans="1:9" s="7" customFormat="1" ht="18" customHeight="1">
      <c r="A37" s="26"/>
      <c r="B37" s="26"/>
      <c r="C37" s="25"/>
      <c r="D37" s="25"/>
      <c r="E37" s="25"/>
      <c r="F37" s="25"/>
      <c r="G37" s="25"/>
      <c r="H37" s="25"/>
      <c r="I37" s="25"/>
    </row>
    <row r="38" spans="1:9" s="7" customFormat="1" ht="24" customHeight="1">
      <c r="A38" s="26"/>
      <c r="B38" s="26"/>
      <c r="C38" s="25"/>
      <c r="D38" s="25"/>
      <c r="E38" s="25"/>
      <c r="F38" s="25"/>
      <c r="G38" s="25"/>
      <c r="H38" s="25"/>
      <c r="I38" s="25"/>
    </row>
    <row r="39" spans="1:9" s="7" customFormat="1" ht="18" customHeight="1">
      <c r="A39" s="26"/>
      <c r="B39" s="26"/>
      <c r="C39" s="25"/>
      <c r="D39" s="25"/>
      <c r="E39" s="25"/>
      <c r="F39" s="25"/>
      <c r="G39" s="25"/>
      <c r="H39" s="25"/>
      <c r="I39" s="25"/>
    </row>
    <row r="40" spans="1:9" s="7" customFormat="1" ht="18.75" customHeight="1">
      <c r="A40" s="26"/>
      <c r="B40" s="26"/>
      <c r="C40" s="25"/>
      <c r="D40" s="25"/>
      <c r="E40" s="25"/>
      <c r="F40" s="25"/>
      <c r="G40" s="25"/>
      <c r="H40" s="25"/>
      <c r="I40" s="25"/>
    </row>
    <row r="41" spans="1:9" s="7" customFormat="1" ht="17.25" customHeight="1">
      <c r="A41" s="26"/>
      <c r="B41" s="26"/>
      <c r="C41" s="25"/>
      <c r="D41" s="25"/>
      <c r="E41" s="25"/>
      <c r="F41" s="25"/>
      <c r="G41" s="25"/>
      <c r="H41" s="25"/>
      <c r="I41" s="25"/>
    </row>
    <row r="42" spans="6:9" ht="12.75">
      <c r="F42" s="2"/>
      <c r="G42" s="2"/>
      <c r="H42" s="2"/>
      <c r="I42" s="2"/>
    </row>
  </sheetData>
  <sheetProtection/>
  <mergeCells count="64">
    <mergeCell ref="A2:A3"/>
    <mergeCell ref="B2:H3"/>
    <mergeCell ref="C6:D6"/>
    <mergeCell ref="A7:A11"/>
    <mergeCell ref="B7:B11"/>
    <mergeCell ref="C7:D11"/>
    <mergeCell ref="E7:E11"/>
    <mergeCell ref="F7:F11"/>
    <mergeCell ref="G7:G11"/>
    <mergeCell ref="H7:H11"/>
    <mergeCell ref="I7:I11"/>
    <mergeCell ref="A13:I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C29:E29"/>
    <mergeCell ref="F29:I29"/>
    <mergeCell ref="A30:B30"/>
    <mergeCell ref="C30:E30"/>
    <mergeCell ref="F30:I30"/>
    <mergeCell ref="A31:B31"/>
    <mergeCell ref="C31:E31"/>
    <mergeCell ref="F31:I31"/>
    <mergeCell ref="A32:B32"/>
    <mergeCell ref="C32:E32"/>
    <mergeCell ref="F32:I32"/>
    <mergeCell ref="A33:B33"/>
    <mergeCell ref="C33:E33"/>
    <mergeCell ref="F33:I33"/>
    <mergeCell ref="A34:B34"/>
    <mergeCell ref="C34:E34"/>
    <mergeCell ref="F34:I34"/>
    <mergeCell ref="A35:B35"/>
    <mergeCell ref="C35:E35"/>
    <mergeCell ref="F35:I35"/>
    <mergeCell ref="A36:B36"/>
    <mergeCell ref="C36:E36"/>
    <mergeCell ref="F36:I36"/>
    <mergeCell ref="A37:B37"/>
    <mergeCell ref="C37:E37"/>
    <mergeCell ref="F37:I37"/>
    <mergeCell ref="A38:B38"/>
    <mergeCell ref="C38:E38"/>
    <mergeCell ref="F38:I38"/>
    <mergeCell ref="A39:B39"/>
    <mergeCell ref="C39:E39"/>
    <mergeCell ref="F39:I39"/>
    <mergeCell ref="A40:B40"/>
    <mergeCell ref="C40:E40"/>
    <mergeCell ref="F40:I40"/>
    <mergeCell ref="A41:B41"/>
    <mergeCell ref="C41:E41"/>
    <mergeCell ref="F41:I41"/>
  </mergeCells>
  <conditionalFormatting sqref="C16:C19 C22:C27">
    <cfRule type="cellIs" priority="3" dxfId="1" operator="lessThan" stopIfTrue="1">
      <formula>$D$16</formula>
    </cfRule>
    <cfRule type="cellIs" priority="4" dxfId="0" operator="greaterThanOrEqual" stopIfTrue="1">
      <formula>$D$16</formula>
    </cfRule>
  </conditionalFormatting>
  <conditionalFormatting sqref="C20:C21">
    <cfRule type="cellIs" priority="1" dxfId="1" operator="lessThan" stopIfTrue="1">
      <formula>$D$16</formula>
    </cfRule>
    <cfRule type="cellIs" priority="2" dxfId="0" operator="greaterThanOrEqual" stopIfTrue="1">
      <formula>$D$16</formula>
    </cfRule>
  </conditionalFormatting>
  <printOptions horizontalCentered="1" verticalCentered="1"/>
  <pageMargins left="0.3937007874015748" right="0.5905511811023623" top="0.7874015748031497" bottom="0.7874015748031497" header="0" footer="0"/>
  <pageSetup horizontalDpi="300" verticalDpi="3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Mirian Esther Sierra Hernandez</dc:creator>
  <cp:keywords/>
  <dc:description/>
  <cp:lastModifiedBy>Carlos A. Camacho Serge</cp:lastModifiedBy>
  <cp:lastPrinted>2011-04-28T13:46:48Z</cp:lastPrinted>
  <dcterms:created xsi:type="dcterms:W3CDTF">2006-11-20T22:48:49Z</dcterms:created>
  <dcterms:modified xsi:type="dcterms:W3CDTF">2014-02-05T00:20:53Z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