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195" windowHeight="7845" tabRatio="911" firstSheet="3" activeTab="6"/>
  </bookViews>
  <sheets>
    <sheet name="SEGUIMIENTO Y ANALISIS EXT01" sheetId="1" r:id="rId1"/>
    <sheet name="SEGUIMIENTO Y ANALISIS EXT02" sheetId="2" r:id="rId2"/>
    <sheet name="SEGUIMIENTO Y ANALISIS EXT03" sheetId="3" r:id="rId3"/>
    <sheet name="SEGUIMIENTO Y ANALISIS EXT04" sheetId="4" r:id="rId4"/>
    <sheet name="SEGUIMIENTO Y ANALISIS EXT05" sheetId="5" r:id="rId5"/>
    <sheet name="SEGUIMIENTO Y ANALISIS EXT06" sheetId="6" r:id="rId6"/>
    <sheet name="SEGUIMIENTO Y ANALISIS EXT07" sheetId="7" r:id="rId7"/>
  </sheets>
  <definedNames>
    <definedName name="_xlnm.Print_Area" localSheetId="0">'SEGUIMIENTO Y ANALISIS EXT01'!$A$1:$I$42</definedName>
    <definedName name="_xlnm.Print_Area" localSheetId="1">'SEGUIMIENTO Y ANALISIS EXT02'!$A$1:$I$42</definedName>
    <definedName name="_xlnm.Print_Area" localSheetId="2">'SEGUIMIENTO Y ANALISIS EXT03'!$A$1:$I$42</definedName>
    <definedName name="_xlnm.Print_Area" localSheetId="3">'SEGUIMIENTO Y ANALISIS EXT04'!$A$1:$I$42</definedName>
    <definedName name="_xlnm.Print_Area" localSheetId="4">'SEGUIMIENTO Y ANALISIS EXT05'!$A$1:$I$42</definedName>
    <definedName name="_xlnm.Print_Area" localSheetId="5">'SEGUIMIENTO Y ANALISIS EXT06'!$A$1:$I$42</definedName>
    <definedName name="_xlnm.Print_Area" localSheetId="6">'SEGUIMIENTO Y ANALISIS EXT07'!$A$1:$I$42</definedName>
    <definedName name="Cuartp_indicador" localSheetId="1">#REF!</definedName>
    <definedName name="Cuartp_indicador" localSheetId="2">#REF!</definedName>
    <definedName name="Cuartp_indicador" localSheetId="3">#REF!</definedName>
    <definedName name="Cuartp_indicador" localSheetId="4">#REF!</definedName>
    <definedName name="Cuartp_indicador" localSheetId="5">#REF!</definedName>
    <definedName name="Cuartp_indicador" localSheetId="6">#REF!</definedName>
    <definedName name="Cuartp_indicador">#REF!</definedName>
    <definedName name="Decimo_indicador" localSheetId="1">#REF!</definedName>
    <definedName name="Decimo_indicador" localSheetId="2">#REF!</definedName>
    <definedName name="Decimo_indicador" localSheetId="3">#REF!</definedName>
    <definedName name="Decimo_indicador" localSheetId="4">#REF!</definedName>
    <definedName name="Decimo_indicador" localSheetId="5">#REF!</definedName>
    <definedName name="Decimo_indicador" localSheetId="6">#REF!</definedName>
    <definedName name="Decimo_indicador">#REF!</definedName>
    <definedName name="MILIMI" localSheetId="6">#REF!</definedName>
    <definedName name="MILIMI">#REF!</definedName>
    <definedName name="MIMI" localSheetId="3">#REF!</definedName>
    <definedName name="MIMI" localSheetId="4">#REF!</definedName>
    <definedName name="MIMI" localSheetId="5">#REF!</definedName>
    <definedName name="MIMI" localSheetId="6">#REF!</definedName>
    <definedName name="MIMI">#REF!</definedName>
    <definedName name="MIMO" localSheetId="5">#REF!</definedName>
    <definedName name="MIMO" localSheetId="6">#REF!</definedName>
    <definedName name="MIMO">#REF!</definedName>
    <definedName name="Noveno_indicador" localSheetId="1">#REF!</definedName>
    <definedName name="Noveno_indicador" localSheetId="2">#REF!</definedName>
    <definedName name="Noveno_indicador" localSheetId="3">#REF!</definedName>
    <definedName name="Noveno_indicador" localSheetId="4">#REF!</definedName>
    <definedName name="Noveno_indicador" localSheetId="5">#REF!</definedName>
    <definedName name="Noveno_indicador" localSheetId="6">#REF!</definedName>
    <definedName name="Noveno_indicador">#REF!</definedName>
    <definedName name="Octavo_indicador" localSheetId="1">#REF!</definedName>
    <definedName name="Octavo_indicador" localSheetId="2">#REF!</definedName>
    <definedName name="Octavo_indicador" localSheetId="3">#REF!</definedName>
    <definedName name="Octavo_indicador" localSheetId="4">#REF!</definedName>
    <definedName name="Octavo_indicador" localSheetId="5">#REF!</definedName>
    <definedName name="Octavo_indicador" localSheetId="6">#REF!</definedName>
    <definedName name="Octavo_indicador">#REF!</definedName>
    <definedName name="Primer_indicador">#REF!</definedName>
    <definedName name="Quinto_indicador" localSheetId="1">#REF!</definedName>
    <definedName name="Quinto_indicador" localSheetId="2">#REF!</definedName>
    <definedName name="Quinto_indicador" localSheetId="3">#REF!</definedName>
    <definedName name="Quinto_indicador" localSheetId="4">#REF!</definedName>
    <definedName name="Quinto_indicador" localSheetId="5">#REF!</definedName>
    <definedName name="Quinto_indicador" localSheetId="6">#REF!</definedName>
    <definedName name="Quinto_indicador">#REF!</definedName>
    <definedName name="Satisfacción_del_cliente_interno_con_el_servicio_de_ropa">"Cuarto_indicador"</definedName>
    <definedName name="Segundo_indicador">#REF!</definedName>
    <definedName name="Septimo_indicador" localSheetId="1">#REF!</definedName>
    <definedName name="Septimo_indicador" localSheetId="2">#REF!</definedName>
    <definedName name="Septimo_indicador" localSheetId="3">#REF!</definedName>
    <definedName name="Septimo_indicador" localSheetId="4">#REF!</definedName>
    <definedName name="Septimo_indicador" localSheetId="5">#REF!</definedName>
    <definedName name="Septimo_indicador" localSheetId="6">#REF!</definedName>
    <definedName name="Septimo_indicador">#REF!</definedName>
    <definedName name="Sexto_indicador" localSheetId="1">#REF!</definedName>
    <definedName name="Sexto_indicador" localSheetId="2">#REF!</definedName>
    <definedName name="Sexto_indicador" localSheetId="3">#REF!</definedName>
    <definedName name="Sexto_indicador" localSheetId="4">#REF!</definedName>
    <definedName name="Sexto_indicador" localSheetId="5">#REF!</definedName>
    <definedName name="Sexto_indicador" localSheetId="6">#REF!</definedName>
    <definedName name="Sexto_indicador">#REF!</definedName>
    <definedName name="Tercer_indicador">#REF!</definedName>
  </definedNames>
  <calcPr fullCalcOnLoad="1"/>
</workbook>
</file>

<file path=xl/sharedStrings.xml><?xml version="1.0" encoding="utf-8"?>
<sst xmlns="http://schemas.openxmlformats.org/spreadsheetml/2006/main" count="238" uniqueCount="69">
  <si>
    <t>PROCESO</t>
  </si>
  <si>
    <t>NOMBRE DEL INDICADOR</t>
  </si>
  <si>
    <t>FORMULA</t>
  </si>
  <si>
    <t>OBJETIVO</t>
  </si>
  <si>
    <t>RESPONSABLE</t>
  </si>
  <si>
    <t>ACCIONES</t>
  </si>
  <si>
    <t>PERÍODO</t>
  </si>
  <si>
    <t>Versión: 01</t>
  </si>
  <si>
    <t>ANALISIS DE CAUSAS RELACIONADAS CON LA META DEL PERIODO</t>
  </si>
  <si>
    <t>Valor indicador</t>
  </si>
  <si>
    <t>Periodo</t>
  </si>
  <si>
    <t>LÍMITES DE CONTROL</t>
  </si>
  <si>
    <t xml:space="preserve">FRECUENCIA DE MEDICIÓN </t>
  </si>
  <si>
    <t>META FINAL</t>
  </si>
  <si>
    <t>Meta del periodo</t>
  </si>
  <si>
    <t>Código: EG-F02</t>
  </si>
  <si>
    <t>UNIVERSIDAD DEL MAGDALENA 
SISTEMA DE GESTIÓN INTEGRAL DE LA CALIDAD- "COGUI"
FORMATO PARA EL SEGUIMIENTO Y ANÁLISIS DE INDICADORES</t>
  </si>
  <si>
    <t>2009-I</t>
  </si>
  <si>
    <t>2009-II</t>
  </si>
  <si>
    <t>No. Diagnósticos y solicitudes Identificados en Atención a las Necesidades del Entorno.</t>
  </si>
  <si>
    <t>Extensión y Proyección Social</t>
  </si>
  <si>
    <t>(No. Diagnóstico  y solicitudes  Atendidos/ No. De Diagnósticos y solicitudes Identificados  por la vicerrectoria de extensión en Atención a las Necesidades del Entorno) * 100%</t>
  </si>
  <si>
    <t>Determinar el % de Diagnósticos atendidos de acuerdo a la Identificación de las Necesidades del Entorno.</t>
  </si>
  <si>
    <t>Mínimo: 60%        Máximo: 80%</t>
  </si>
  <si>
    <t>Coordinador de Extensión.</t>
  </si>
  <si>
    <t>Semestral</t>
  </si>
  <si>
    <t>No. De Exposiciones Artísticas, Etnoculturales y Lúdicas presentadas - Eventos de Extensión Cultural.</t>
  </si>
  <si>
    <t>(No. De Exposiciones Artísticas, Etnoculturales y Lúdicas y Eventos de Extensión Cultural realizados / No. Total de Exposiciones y Eventos Culturales proyectadas) * 100%</t>
  </si>
  <si>
    <t>Determinar el % de las Exposiciones Artísticas, Etnoculturales, y Eventos Culturales presentados en el Centro Cultural y Museo Etnográfico.</t>
  </si>
  <si>
    <t>Mínimo: 70%   Máximo: 90%</t>
  </si>
  <si>
    <t>Coordinador de Extensión Cultural / Coordinador Museo de Arte / Coordinador MEUM / Coordinador Museo Interactivo de la Ciencia y el Juego.</t>
  </si>
  <si>
    <t>Extensión y proyección Social</t>
  </si>
  <si>
    <t>No. De Eventos academicos economicos politicos y sociales en el semestre</t>
  </si>
  <si>
    <t>(No. De Eventos Realizados / No. De Eventos Proyectados en el Plan de Acción Vigente) * 100%</t>
  </si>
  <si>
    <t>Determinar el % de  Eventos realizados para determinar el logro de objetivos en relación con lo proyectado.</t>
  </si>
  <si>
    <t>Coordinador de Cátedra Abierta "RAFAEL CELEDÓN"</t>
  </si>
  <si>
    <t>(No. De jornadas de atención integral, desarrolladas en las Comunas y Municipios / Total de Brigadas proyectadas a desarrollar) * 100%</t>
  </si>
  <si>
    <t>Determinar el % de Jornadas de Atención Integral desarrolladas en las Comunas y Municipios.</t>
  </si>
  <si>
    <t>Mínimo: 60%   Máximo: 90%</t>
  </si>
  <si>
    <t>Semestral.</t>
  </si>
  <si>
    <t>Coordinador de Extensión Social / Coordinador del Proyecto Específico</t>
  </si>
  <si>
    <t xml:space="preserve">No. Jornada de atencion integral  </t>
  </si>
  <si>
    <t>No. De Proyectos de Extensión aprobados .</t>
  </si>
  <si>
    <t>(No. De Proyectos aprobados / No. De Proyectos presentados) * 100%</t>
  </si>
  <si>
    <t>Determinar el % del No. De Proyectos aprobados, en relación con los presentados.</t>
  </si>
  <si>
    <t>Mínimo: 60%   Máximo: 70%</t>
  </si>
  <si>
    <t>De acuerdo a la Duración del Proyecto.</t>
  </si>
  <si>
    <t>Coordinador de Extensión Asignado.</t>
  </si>
  <si>
    <t>No. De Programas de Educación Continuada ofertados.</t>
  </si>
  <si>
    <t>(No. De Programas de Educación Continuada  en desarrollo / No. Total de Programas de Educación Continuada  Ofrecidos) * 100%</t>
  </si>
  <si>
    <t>Determinar el % de Programas de Educación Continuada y Formación para el Trabajo, Formación Cultural en desarrollo, en relación con los ofertados.</t>
  </si>
  <si>
    <t>Mínimo: 60%   Máximo: 80%</t>
  </si>
  <si>
    <t>Coordinador de Extensión Cultural / Coordinador Museo de Arte / Coordinador MEUM / Coordinador Museo Interactivo de la Ciencia y el Juego / Coordinador de Escuela de Artes y Oficios/ Coordinador de Extensión Empresarial, Coordinadores de Programas Específicos..</t>
  </si>
  <si>
    <t>No. De Revistas en Circulación, Programas Radiales y Boletines de Información de la Vicerrectoría de Extensión.</t>
  </si>
  <si>
    <t>(No. De Revistas en Circulación, Programas Radiales y Boletines de Información de la Vicerrectoría de Extensión Publicados / No. De Revistas en Circulación, Programas Radiales y Boletines de Información de la Vicerrectoría de Extensión proyectadas) * 100%</t>
  </si>
  <si>
    <t xml:space="preserve">Determinar el No. de Revistas en Circulación, Programas Radiales y Boletines de Información de la Vicerrectoría de Extensión. </t>
  </si>
  <si>
    <t>Mínimo: 50%   Máximo: 70%</t>
  </si>
  <si>
    <t>De acuerdo a la Publicación: Semanal, Mensual, Semestral y Anual</t>
  </si>
  <si>
    <t>Coordinador de Extensión Cultural / Coordinador de Publicaciones</t>
  </si>
  <si>
    <t>2010-I</t>
  </si>
  <si>
    <t>2010-II</t>
  </si>
  <si>
    <t xml:space="preserve">2010-I    </t>
  </si>
  <si>
    <t>2011-I</t>
  </si>
  <si>
    <t>2011-II</t>
  </si>
  <si>
    <t xml:space="preserve">2011-I    </t>
  </si>
  <si>
    <t>2012-I</t>
  </si>
  <si>
    <t>2012-II</t>
  </si>
  <si>
    <t>2013-I</t>
  </si>
  <si>
    <t>2013-II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</si>
</sst>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0.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1">
      <alignment vertical="center" wrapText="1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0" fontId="37" fillId="22" borderId="3" applyNumberFormat="0" applyAlignment="0" applyProtection="0"/>
    <xf numFmtId="0" fontId="38" fillId="0" borderId="4" applyNumberFormat="0" applyFill="0" applyAlignment="0" applyProtection="0"/>
    <xf numFmtId="0" fontId="0" fillId="0" borderId="0" applyNumberFormat="0" applyFont="0" applyFill="0" applyBorder="0" applyAlignment="0">
      <protection locked="0"/>
    </xf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2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8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0" fillId="0" borderId="10" applyNumberFormat="0" applyFill="0" applyAlignment="0" applyProtection="0"/>
    <xf numFmtId="0" fontId="49" fillId="0" borderId="11" applyNumberFormat="0" applyFill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10" fontId="0" fillId="0" borderId="8" xfId="0" applyNumberFormat="1" applyFill="1" applyBorder="1" applyAlignment="1">
      <alignment horizontal="center"/>
    </xf>
    <xf numFmtId="9" fontId="0" fillId="0" borderId="8" xfId="53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6" fillId="0" borderId="12" xfId="61" applyFont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vertical="center" wrapText="1"/>
      <protection/>
    </xf>
    <xf numFmtId="0" fontId="4" fillId="33" borderId="8" xfId="61" applyFont="1" applyFill="1" applyBorder="1">
      <alignment horizontal="center" vertical="center" wrapText="1"/>
      <protection/>
    </xf>
    <xf numFmtId="0" fontId="12" fillId="33" borderId="8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61" applyFont="1" applyFill="1" applyBorder="1" applyAlignment="1">
      <alignment horizontal="center" vertical="center" wrapText="1"/>
      <protection/>
    </xf>
    <xf numFmtId="0" fontId="12" fillId="33" borderId="8" xfId="61" applyFont="1" applyFill="1" applyBorder="1" applyAlignment="1">
      <alignment horizontal="center" vertical="center" wrapText="1"/>
      <protection/>
    </xf>
    <xf numFmtId="0" fontId="12" fillId="0" borderId="12" xfId="61" applyFont="1" applyBorder="1" applyAlignment="1">
      <alignment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8" xfId="33" applyFont="1" applyBorder="1" applyAlignment="1">
      <alignment horizontal="center" vertical="center" wrapText="1"/>
      <protection locked="0"/>
    </xf>
    <xf numFmtId="0" fontId="10" fillId="0" borderId="8" xfId="0" applyFont="1" applyBorder="1" applyAlignment="1">
      <alignment horizontal="center" vertical="center"/>
    </xf>
    <xf numFmtId="0" fontId="4" fillId="33" borderId="8" xfId="61" applyFont="1" applyFill="1" applyBorder="1" applyAlignment="1">
      <alignment horizontal="center" vertical="center" wrapText="1"/>
      <protection/>
    </xf>
    <xf numFmtId="0" fontId="9" fillId="0" borderId="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27" xfId="61" applyFont="1" applyBorder="1" applyAlignment="1">
      <alignment horizontal="center" vertical="center" wrapText="1"/>
      <protection/>
    </xf>
    <xf numFmtId="0" fontId="6" fillId="0" borderId="28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9" fontId="1" fillId="0" borderId="15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0" fontId="0" fillId="0" borderId="13" xfId="38" applyFont="1" applyBorder="1" applyAlignment="1">
      <alignment horizontal="center" vertical="center" wrapText="1"/>
      <protection locked="0"/>
    </xf>
    <xf numFmtId="0" fontId="0" fillId="0" borderId="31" xfId="38" applyFont="1" applyBorder="1" applyAlignment="1">
      <alignment horizontal="center" vertical="center" wrapText="1"/>
      <protection locked="0"/>
    </xf>
    <xf numFmtId="0" fontId="0" fillId="0" borderId="32" xfId="38" applyFont="1" applyBorder="1" applyAlignment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" fillId="33" borderId="33" xfId="61" applyFont="1" applyFill="1" applyBorder="1" applyAlignment="1">
      <alignment horizontal="center" vertical="center" wrapText="1"/>
      <protection/>
    </xf>
    <xf numFmtId="0" fontId="12" fillId="33" borderId="14" xfId="6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33" borderId="33" xfId="61" applyFont="1" applyFill="1" applyBorder="1" applyAlignment="1">
      <alignment horizontal="center" vertical="center" wrapText="1"/>
      <protection/>
    </xf>
    <xf numFmtId="0" fontId="8" fillId="33" borderId="1" xfId="61" applyFont="1" applyFill="1" applyBorder="1" applyAlignment="1">
      <alignment horizontal="center" vertical="center" wrapText="1"/>
      <protection/>
    </xf>
    <xf numFmtId="0" fontId="8" fillId="33" borderId="14" xfId="6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0" borderId="30" xfId="61" applyFont="1" applyFill="1" applyBorder="1" applyAlignment="1">
      <alignment horizontal="center" vertical="center" wrapText="1"/>
      <protection/>
    </xf>
    <xf numFmtId="0" fontId="11" fillId="0" borderId="18" xfId="61" applyFont="1" applyFill="1" applyBorder="1" applyAlignment="1">
      <alignment horizontal="center" vertical="center" wrapText="1"/>
      <protection/>
    </xf>
    <xf numFmtId="0" fontId="11" fillId="0" borderId="19" xfId="61" applyFont="1" applyFill="1" applyBorder="1" applyAlignment="1">
      <alignment horizontal="center" vertical="center" wrapText="1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30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19" xfId="61" applyFont="1" applyFill="1" applyBorder="1" applyAlignment="1">
      <alignment horizontal="center" vertical="center" wrapText="1"/>
      <protection/>
    </xf>
    <xf numFmtId="0" fontId="1" fillId="0" borderId="21" xfId="6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wrapText="1"/>
      <protection/>
    </xf>
    <xf numFmtId="0" fontId="1" fillId="0" borderId="17" xfId="61" applyFont="1" applyFill="1" applyBorder="1" applyAlignment="1">
      <alignment horizontal="center" wrapText="1"/>
      <protection/>
    </xf>
    <xf numFmtId="0" fontId="1" fillId="0" borderId="30" xfId="61" applyFont="1" applyFill="1" applyBorder="1" applyAlignment="1">
      <alignment horizontal="center" wrapText="1"/>
      <protection/>
    </xf>
    <xf numFmtId="0" fontId="1" fillId="0" borderId="18" xfId="61" applyFont="1" applyFill="1" applyBorder="1" applyAlignment="1">
      <alignment horizontal="center" wrapText="1"/>
      <protection/>
    </xf>
    <xf numFmtId="0" fontId="1" fillId="0" borderId="19" xfId="61" applyFont="1" applyFill="1" applyBorder="1" applyAlignment="1">
      <alignment horizontal="center" wrapText="1"/>
      <protection/>
    </xf>
    <xf numFmtId="0" fontId="1" fillId="0" borderId="21" xfId="61" applyFont="1" applyFill="1" applyBorder="1" applyAlignment="1">
      <alignment horizont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/>
    </xf>
    <xf numFmtId="0" fontId="0" fillId="0" borderId="31" xfId="0" applyFont="1" applyBorder="1" applyAlignment="1">
      <alignment horizontal="justify" vertical="center"/>
    </xf>
    <xf numFmtId="0" fontId="0" fillId="0" borderId="32" xfId="0" applyFont="1" applyBorder="1" applyAlignment="1">
      <alignment horizontal="justify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alisis" xfId="33"/>
    <cellStyle name="Buena" xfId="34"/>
    <cellStyle name="Cálculo" xfId="35"/>
    <cellStyle name="Celda de comprobación" xfId="36"/>
    <cellStyle name="Celda vinculada" xfId="37"/>
    <cellStyle name="dat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itulo" xfId="61"/>
    <cellStyle name="Título" xfId="62"/>
    <cellStyle name="Título 2" xfId="63"/>
    <cellStyle name="Título 3" xfId="64"/>
    <cellStyle name="Total" xfId="65"/>
  </cellStyles>
  <dxfs count="26"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175"/>
          <c:w val="0.962"/>
          <c:h val="0.94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EXT01'!$C$15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EXT01'!$A$16:$A$27</c:f>
              <c:strCache/>
            </c:strRef>
          </c:cat>
          <c:val>
            <c:numRef>
              <c:f>'SEGUIMIENTO Y ANALISIS EXT01'!$C$16:$C$27</c:f>
              <c:numCache/>
            </c:numRef>
          </c:val>
        </c:ser>
        <c:axId val="33836947"/>
        <c:axId val="36097068"/>
      </c:barChart>
      <c:lineChart>
        <c:grouping val="standard"/>
        <c:varyColors val="0"/>
        <c:ser>
          <c:idx val="2"/>
          <c:order val="1"/>
          <c:tx>
            <c:strRef>
              <c:f>'SEGUIMIENTO Y ANALISIS EXT01'!$D$15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EXT01'!$A$16:$A$27</c:f>
              <c:strCache/>
            </c:strRef>
          </c:cat>
          <c:val>
            <c:numRef>
              <c:f>'SEGUIMIENTO Y ANALISIS EXT01'!$D$16:$D$27</c:f>
              <c:numCache/>
            </c:numRef>
          </c:val>
          <c:smooth val="0"/>
        </c:ser>
        <c:axId val="56438157"/>
        <c:axId val="38181366"/>
      </c:lineChart>
      <c:catAx>
        <c:axId val="3383694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7068"/>
        <c:crosses val="autoZero"/>
        <c:auto val="0"/>
        <c:lblOffset val="100"/>
        <c:tickLblSkip val="1"/>
        <c:noMultiLvlLbl val="0"/>
      </c:catAx>
      <c:valAx>
        <c:axId val="36097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36947"/>
        <c:crossesAt val="1"/>
        <c:crossBetween val="between"/>
        <c:dispUnits/>
      </c:valAx>
      <c:catAx>
        <c:axId val="56438157"/>
        <c:scaling>
          <c:orientation val="minMax"/>
        </c:scaling>
        <c:axPos val="b"/>
        <c:delete val="1"/>
        <c:majorTickMark val="out"/>
        <c:minorTickMark val="none"/>
        <c:tickLblPos val="nextTo"/>
        <c:crossAx val="38181366"/>
        <c:crosses val="autoZero"/>
        <c:auto val="0"/>
        <c:lblOffset val="100"/>
        <c:tickLblSkip val="1"/>
        <c:noMultiLvlLbl val="0"/>
      </c:catAx>
      <c:valAx>
        <c:axId val="38181366"/>
        <c:scaling>
          <c:orientation val="minMax"/>
        </c:scaling>
        <c:axPos val="l"/>
        <c:delete val="1"/>
        <c:majorTickMark val="out"/>
        <c:minorTickMark val="none"/>
        <c:tickLblPos val="nextTo"/>
        <c:crossAx val="56438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7525"/>
          <c:w val="0.706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4851015"/>
        <c:axId val="4678822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8440833"/>
        <c:axId val="31749770"/>
      </c:lineChart>
      <c:catAx>
        <c:axId val="6485101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88224"/>
        <c:crosses val="autoZero"/>
        <c:auto val="0"/>
        <c:lblOffset val="100"/>
        <c:tickLblSkip val="1"/>
        <c:noMultiLvlLbl val="0"/>
      </c:catAx>
      <c:valAx>
        <c:axId val="4678822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51015"/>
        <c:crossesAt val="1"/>
        <c:crossBetween val="between"/>
        <c:dispUnits/>
      </c:valAx>
      <c:catAx>
        <c:axId val="18440833"/>
        <c:scaling>
          <c:orientation val="minMax"/>
        </c:scaling>
        <c:axPos val="b"/>
        <c:delete val="1"/>
        <c:majorTickMark val="out"/>
        <c:minorTickMark val="none"/>
        <c:tickLblPos val="nextTo"/>
        <c:crossAx val="31749770"/>
        <c:crosses val="autoZero"/>
        <c:auto val="0"/>
        <c:lblOffset val="100"/>
        <c:tickLblSkip val="1"/>
        <c:noMultiLvlLbl val="0"/>
      </c:catAx>
      <c:valAx>
        <c:axId val="31749770"/>
        <c:scaling>
          <c:orientation val="minMax"/>
        </c:scaling>
        <c:axPos val="l"/>
        <c:delete val="1"/>
        <c:majorTickMark val="out"/>
        <c:minorTickMark val="none"/>
        <c:tickLblPos val="nextTo"/>
        <c:crossAx val="1844083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7312475"/>
        <c:axId val="2159454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0133205"/>
        <c:axId val="4327934"/>
      </c:lineChart>
      <c:catAx>
        <c:axId val="1731247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4548"/>
        <c:crosses val="autoZero"/>
        <c:auto val="0"/>
        <c:lblOffset val="100"/>
        <c:tickLblSkip val="1"/>
        <c:noMultiLvlLbl val="0"/>
      </c:catAx>
      <c:valAx>
        <c:axId val="2159454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2475"/>
        <c:crossesAt val="1"/>
        <c:crossBetween val="between"/>
        <c:dispUnits/>
      </c:valAx>
      <c:catAx>
        <c:axId val="60133205"/>
        <c:scaling>
          <c:orientation val="minMax"/>
        </c:scaling>
        <c:axPos val="b"/>
        <c:delete val="1"/>
        <c:majorTickMark val="out"/>
        <c:minorTickMark val="none"/>
        <c:tickLblPos val="nextTo"/>
        <c:crossAx val="4327934"/>
        <c:crosses val="autoZero"/>
        <c:auto val="0"/>
        <c:lblOffset val="100"/>
        <c:tickLblSkip val="1"/>
        <c:noMultiLvlLbl val="0"/>
      </c:catAx>
      <c:valAx>
        <c:axId val="4327934"/>
        <c:scaling>
          <c:orientation val="minMax"/>
        </c:scaling>
        <c:axPos val="l"/>
        <c:delete val="1"/>
        <c:majorTickMark val="out"/>
        <c:minorTickMark val="none"/>
        <c:tickLblPos val="nextTo"/>
        <c:crossAx val="6013320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8951407"/>
        <c:axId val="1501834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947369"/>
        <c:axId val="8526322"/>
      </c:line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18344"/>
        <c:crosses val="autoZero"/>
        <c:auto val="0"/>
        <c:lblOffset val="100"/>
        <c:tickLblSkip val="1"/>
        <c:noMultiLvlLbl val="0"/>
      </c:catAx>
      <c:valAx>
        <c:axId val="1501834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51407"/>
        <c:crossesAt val="1"/>
        <c:crossBetween val="between"/>
        <c:dispUnits/>
      </c:valAx>
      <c:catAx>
        <c:axId val="947369"/>
        <c:scaling>
          <c:orientation val="minMax"/>
        </c:scaling>
        <c:axPos val="b"/>
        <c:delete val="1"/>
        <c:majorTickMark val="out"/>
        <c:minorTickMark val="none"/>
        <c:tickLblPos val="nextTo"/>
        <c:crossAx val="8526322"/>
        <c:crosses val="autoZero"/>
        <c:auto val="0"/>
        <c:lblOffset val="100"/>
        <c:tickLblSkip val="1"/>
        <c:noMultiLvlLbl val="0"/>
      </c:catAx>
      <c:valAx>
        <c:axId val="8526322"/>
        <c:scaling>
          <c:orientation val="minMax"/>
        </c:scaling>
        <c:axPos val="l"/>
        <c:delete val="1"/>
        <c:majorTickMark val="out"/>
        <c:minorTickMark val="none"/>
        <c:tickLblPos val="nextTo"/>
        <c:crossAx val="94736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75"/>
          <c:w val="0.94725"/>
          <c:h val="0.9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EXT04'!$C$15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EXT04'!$A$16:$A$27</c:f>
              <c:strCache/>
            </c:strRef>
          </c:cat>
          <c:val>
            <c:numRef>
              <c:f>'SEGUIMIENTO Y ANALISIS EXT04'!$C$16:$C$27</c:f>
              <c:numCache/>
            </c:numRef>
          </c:val>
        </c:ser>
        <c:axId val="9628035"/>
        <c:axId val="19543452"/>
      </c:barChart>
      <c:lineChart>
        <c:grouping val="standard"/>
        <c:varyColors val="0"/>
        <c:ser>
          <c:idx val="2"/>
          <c:order val="1"/>
          <c:tx>
            <c:strRef>
              <c:f>'SEGUIMIENTO Y ANALISIS EXT04'!$D$15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EXT04'!$A$16:$A$27</c:f>
              <c:strCache/>
            </c:strRef>
          </c:cat>
          <c:val>
            <c:numRef>
              <c:f>'SEGUIMIENTO Y ANALISIS EXT04'!$D$16:$D$27</c:f>
              <c:numCache/>
            </c:numRef>
          </c:val>
          <c:smooth val="0"/>
        </c:ser>
        <c:axId val="41673341"/>
        <c:axId val="39515750"/>
      </c:lineChart>
      <c:catAx>
        <c:axId val="962803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3452"/>
        <c:crosses val="autoZero"/>
        <c:auto val="0"/>
        <c:lblOffset val="100"/>
        <c:tickLblSkip val="1"/>
        <c:noMultiLvlLbl val="0"/>
      </c:catAx>
      <c:valAx>
        <c:axId val="19543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8035"/>
        <c:crossesAt val="1"/>
        <c:crossBetween val="between"/>
        <c:dispUnits/>
      </c:valAx>
      <c:catAx>
        <c:axId val="41673341"/>
        <c:scaling>
          <c:orientation val="minMax"/>
        </c:scaling>
        <c:axPos val="b"/>
        <c:delete val="1"/>
        <c:majorTickMark val="out"/>
        <c:minorTickMark val="none"/>
        <c:tickLblPos val="nextTo"/>
        <c:crossAx val="39515750"/>
        <c:crosses val="autoZero"/>
        <c:auto val="0"/>
        <c:lblOffset val="100"/>
        <c:tickLblSkip val="1"/>
        <c:noMultiLvlLbl val="0"/>
      </c:catAx>
      <c:valAx>
        <c:axId val="39515750"/>
        <c:scaling>
          <c:orientation val="minMax"/>
        </c:scaling>
        <c:axPos val="l"/>
        <c:delete val="1"/>
        <c:majorTickMark val="out"/>
        <c:minorTickMark val="none"/>
        <c:tickLblPos val="nextTo"/>
        <c:crossAx val="41673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7"/>
          <c:y val="0.875"/>
          <c:w val="0.710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0097431"/>
        <c:axId val="4665915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7279185"/>
        <c:axId val="21294938"/>
      </c:line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9152"/>
        <c:crosses val="autoZero"/>
        <c:auto val="0"/>
        <c:lblOffset val="100"/>
        <c:tickLblSkip val="1"/>
        <c:noMultiLvlLbl val="0"/>
      </c:catAx>
      <c:valAx>
        <c:axId val="4665915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97431"/>
        <c:crossesAt val="1"/>
        <c:crossBetween val="between"/>
        <c:dispUnits/>
      </c:valAx>
      <c:catAx>
        <c:axId val="17279185"/>
        <c:scaling>
          <c:orientation val="minMax"/>
        </c:scaling>
        <c:axPos val="b"/>
        <c:delete val="1"/>
        <c:majorTickMark val="out"/>
        <c:minorTickMark val="none"/>
        <c:tickLblPos val="nextTo"/>
        <c:crossAx val="21294938"/>
        <c:crosses val="autoZero"/>
        <c:auto val="0"/>
        <c:lblOffset val="100"/>
        <c:tickLblSkip val="1"/>
        <c:noMultiLvlLbl val="0"/>
      </c:catAx>
      <c:valAx>
        <c:axId val="21294938"/>
        <c:scaling>
          <c:orientation val="minMax"/>
        </c:scaling>
        <c:axPos val="l"/>
        <c:delete val="1"/>
        <c:majorTickMark val="out"/>
        <c:minorTickMark val="none"/>
        <c:tickLblPos val="nextTo"/>
        <c:crossAx val="1727918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7436715"/>
        <c:axId val="4716838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21862309"/>
        <c:axId val="62543054"/>
      </c:line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68388"/>
        <c:crosses val="autoZero"/>
        <c:auto val="0"/>
        <c:lblOffset val="100"/>
        <c:tickLblSkip val="1"/>
        <c:noMultiLvlLbl val="0"/>
      </c:catAx>
      <c:valAx>
        <c:axId val="4716838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6715"/>
        <c:crossesAt val="1"/>
        <c:crossBetween val="between"/>
        <c:dispUnits/>
      </c:valAx>
      <c:catAx>
        <c:axId val="21862309"/>
        <c:scaling>
          <c:orientation val="minMax"/>
        </c:scaling>
        <c:axPos val="b"/>
        <c:delete val="1"/>
        <c:majorTickMark val="out"/>
        <c:minorTickMark val="none"/>
        <c:tickLblPos val="nextTo"/>
        <c:crossAx val="62543054"/>
        <c:crosses val="autoZero"/>
        <c:auto val="0"/>
        <c:lblOffset val="100"/>
        <c:tickLblSkip val="1"/>
        <c:noMultiLvlLbl val="0"/>
      </c:catAx>
      <c:valAx>
        <c:axId val="62543054"/>
        <c:scaling>
          <c:orientation val="minMax"/>
        </c:scaling>
        <c:axPos val="l"/>
        <c:delete val="1"/>
        <c:majorTickMark val="out"/>
        <c:minorTickMark val="none"/>
        <c:tickLblPos val="nextTo"/>
        <c:crossAx val="2186230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6016575"/>
        <c:axId val="3282258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26967801"/>
        <c:axId val="41383618"/>
      </c:lineChart>
      <c:catAx>
        <c:axId val="2601657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2584"/>
        <c:crosses val="autoZero"/>
        <c:auto val="0"/>
        <c:lblOffset val="100"/>
        <c:tickLblSkip val="1"/>
        <c:noMultiLvlLbl val="0"/>
      </c:catAx>
      <c:valAx>
        <c:axId val="3282258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6575"/>
        <c:crossesAt val="1"/>
        <c:crossBetween val="between"/>
        <c:dispUnits/>
      </c:valAx>
      <c:catAx>
        <c:axId val="26967801"/>
        <c:scaling>
          <c:orientation val="minMax"/>
        </c:scaling>
        <c:axPos val="b"/>
        <c:delete val="1"/>
        <c:majorTickMark val="out"/>
        <c:minorTickMark val="none"/>
        <c:tickLblPos val="nextTo"/>
        <c:crossAx val="41383618"/>
        <c:crosses val="autoZero"/>
        <c:auto val="0"/>
        <c:lblOffset val="100"/>
        <c:tickLblSkip val="1"/>
        <c:noMultiLvlLbl val="0"/>
      </c:catAx>
      <c:valAx>
        <c:axId val="41383618"/>
        <c:scaling>
          <c:orientation val="minMax"/>
        </c:scaling>
        <c:axPos val="l"/>
        <c:delete val="1"/>
        <c:majorTickMark val="out"/>
        <c:minorTickMark val="none"/>
        <c:tickLblPos val="nextTo"/>
        <c:crossAx val="26967801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22"/>
          <c:w val="0.948"/>
          <c:h val="0.9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EXT05'!$C$15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EXT05'!$A$16:$A$27</c:f>
              <c:strCache/>
            </c:strRef>
          </c:cat>
          <c:val>
            <c:numRef>
              <c:f>'SEGUIMIENTO Y ANALISIS EXT05'!$C$16:$C$27</c:f>
              <c:numCache/>
            </c:numRef>
          </c:val>
        </c:ser>
        <c:axId val="36908243"/>
        <c:axId val="63738732"/>
      </c:barChart>
      <c:lineChart>
        <c:grouping val="standard"/>
        <c:varyColors val="0"/>
        <c:ser>
          <c:idx val="2"/>
          <c:order val="1"/>
          <c:tx>
            <c:strRef>
              <c:f>'SEGUIMIENTO Y ANALISIS EXT05'!$D$15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EXT05'!$A$16:$A$27</c:f>
              <c:strCache/>
            </c:strRef>
          </c:cat>
          <c:val>
            <c:numRef>
              <c:f>'SEGUIMIENTO Y ANALISIS EXT05'!$D$16:$D$27</c:f>
              <c:numCache/>
            </c:numRef>
          </c:val>
          <c:smooth val="0"/>
        </c:ser>
        <c:axId val="36777677"/>
        <c:axId val="62563638"/>
      </c:line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38732"/>
        <c:crosses val="autoZero"/>
        <c:auto val="0"/>
        <c:lblOffset val="100"/>
        <c:tickLblSkip val="1"/>
        <c:noMultiLvlLbl val="0"/>
      </c:catAx>
      <c:valAx>
        <c:axId val="63738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8243"/>
        <c:crossesAt val="1"/>
        <c:crossBetween val="between"/>
        <c:dispUnits/>
      </c:valAx>
      <c:catAx>
        <c:axId val="36777677"/>
        <c:scaling>
          <c:orientation val="minMax"/>
        </c:scaling>
        <c:axPos val="b"/>
        <c:delete val="1"/>
        <c:majorTickMark val="out"/>
        <c:minorTickMark val="none"/>
        <c:tickLblPos val="nextTo"/>
        <c:crossAx val="62563638"/>
        <c:crosses val="autoZero"/>
        <c:auto val="0"/>
        <c:lblOffset val="100"/>
        <c:tickLblSkip val="1"/>
        <c:noMultiLvlLbl val="0"/>
      </c:catAx>
      <c:valAx>
        <c:axId val="62563638"/>
        <c:scaling>
          <c:orientation val="minMax"/>
        </c:scaling>
        <c:axPos val="l"/>
        <c:delete val="1"/>
        <c:majorTickMark val="out"/>
        <c:minorTickMark val="none"/>
        <c:tickLblPos val="nextTo"/>
        <c:crossAx val="36777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275"/>
          <c:y val="0.867"/>
          <c:w val="0.711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6201831"/>
        <c:axId val="3448988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41973537"/>
        <c:axId val="42217514"/>
      </c:lineChart>
      <c:catAx>
        <c:axId val="2620183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9888"/>
        <c:crosses val="autoZero"/>
        <c:auto val="0"/>
        <c:lblOffset val="100"/>
        <c:tickLblSkip val="1"/>
        <c:noMultiLvlLbl val="0"/>
      </c:catAx>
      <c:valAx>
        <c:axId val="3448988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01831"/>
        <c:crossesAt val="1"/>
        <c:crossBetween val="between"/>
        <c:dispUnits/>
      </c:valAx>
      <c:catAx>
        <c:axId val="41973537"/>
        <c:scaling>
          <c:orientation val="minMax"/>
        </c:scaling>
        <c:axPos val="b"/>
        <c:delete val="1"/>
        <c:majorTickMark val="out"/>
        <c:minorTickMark val="none"/>
        <c:tickLblPos val="nextTo"/>
        <c:crossAx val="42217514"/>
        <c:crosses val="autoZero"/>
        <c:auto val="0"/>
        <c:lblOffset val="100"/>
        <c:tickLblSkip val="1"/>
        <c:noMultiLvlLbl val="0"/>
      </c:catAx>
      <c:valAx>
        <c:axId val="42217514"/>
        <c:scaling>
          <c:orientation val="minMax"/>
        </c:scaling>
        <c:axPos val="l"/>
        <c:delete val="1"/>
        <c:majorTickMark val="out"/>
        <c:minorTickMark val="none"/>
        <c:tickLblPos val="nextTo"/>
        <c:crossAx val="4197353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4413307"/>
        <c:axId val="6417544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40708085"/>
        <c:axId val="30828446"/>
      </c:lineChart>
      <c:catAx>
        <c:axId val="4441330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5444"/>
        <c:crosses val="autoZero"/>
        <c:auto val="0"/>
        <c:lblOffset val="100"/>
        <c:tickLblSkip val="1"/>
        <c:noMultiLvlLbl val="0"/>
      </c:catAx>
      <c:valAx>
        <c:axId val="6417544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13307"/>
        <c:crossesAt val="1"/>
        <c:crossBetween val="between"/>
        <c:dispUnits/>
      </c:valAx>
      <c:catAx>
        <c:axId val="40708085"/>
        <c:scaling>
          <c:orientation val="minMax"/>
        </c:scaling>
        <c:axPos val="b"/>
        <c:delete val="1"/>
        <c:majorTickMark val="out"/>
        <c:minorTickMark val="none"/>
        <c:tickLblPos val="nextTo"/>
        <c:crossAx val="30828446"/>
        <c:crosses val="autoZero"/>
        <c:auto val="0"/>
        <c:lblOffset val="100"/>
        <c:tickLblSkip val="1"/>
        <c:noMultiLvlLbl val="0"/>
      </c:catAx>
      <c:valAx>
        <c:axId val="30828446"/>
        <c:scaling>
          <c:orientation val="minMax"/>
        </c:scaling>
        <c:axPos val="l"/>
        <c:delete val="1"/>
        <c:majorTickMark val="out"/>
        <c:minorTickMark val="none"/>
        <c:tickLblPos val="nextTo"/>
        <c:crossAx val="4070808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087975"/>
        <c:axId val="5682912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1146209"/>
        <c:axId val="57662698"/>
      </c:lineChart>
      <c:catAx>
        <c:axId val="808797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2912"/>
        <c:crosses val="autoZero"/>
        <c:auto val="0"/>
        <c:lblOffset val="100"/>
        <c:tickLblSkip val="1"/>
        <c:noMultiLvlLbl val="0"/>
      </c:catAx>
      <c:valAx>
        <c:axId val="568291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7975"/>
        <c:crossesAt val="1"/>
        <c:crossBetween val="between"/>
        <c:dispUnits/>
      </c:valAx>
      <c:catAx>
        <c:axId val="51146209"/>
        <c:scaling>
          <c:orientation val="minMax"/>
        </c:scaling>
        <c:axPos val="b"/>
        <c:delete val="1"/>
        <c:majorTickMark val="out"/>
        <c:minorTickMark val="none"/>
        <c:tickLblPos val="nextTo"/>
        <c:crossAx val="57662698"/>
        <c:crosses val="autoZero"/>
        <c:auto val="0"/>
        <c:lblOffset val="100"/>
        <c:tickLblSkip val="1"/>
        <c:noMultiLvlLbl val="0"/>
      </c:catAx>
      <c:valAx>
        <c:axId val="57662698"/>
        <c:scaling>
          <c:orientation val="minMax"/>
        </c:scaling>
        <c:axPos val="l"/>
        <c:delete val="1"/>
        <c:majorTickMark val="out"/>
        <c:minorTickMark val="none"/>
        <c:tickLblPos val="nextTo"/>
        <c:crossAx val="5114620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9020559"/>
        <c:axId val="1407616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59576649"/>
        <c:axId val="66427794"/>
      </c:lineChart>
      <c:catAx>
        <c:axId val="902055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6168"/>
        <c:crosses val="autoZero"/>
        <c:auto val="0"/>
        <c:lblOffset val="100"/>
        <c:tickLblSkip val="1"/>
        <c:noMultiLvlLbl val="0"/>
      </c:catAx>
      <c:valAx>
        <c:axId val="1407616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20559"/>
        <c:crossesAt val="1"/>
        <c:crossBetween val="between"/>
        <c:dispUnits/>
      </c:valAx>
      <c:catAx>
        <c:axId val="59576649"/>
        <c:scaling>
          <c:orientation val="minMax"/>
        </c:scaling>
        <c:axPos val="b"/>
        <c:delete val="1"/>
        <c:majorTickMark val="out"/>
        <c:minorTickMark val="none"/>
        <c:tickLblPos val="nextTo"/>
        <c:crossAx val="66427794"/>
        <c:crosses val="autoZero"/>
        <c:auto val="0"/>
        <c:lblOffset val="100"/>
        <c:tickLblSkip val="1"/>
        <c:noMultiLvlLbl val="0"/>
      </c:catAx>
      <c:valAx>
        <c:axId val="66427794"/>
        <c:scaling>
          <c:orientation val="minMax"/>
        </c:scaling>
        <c:axPos val="l"/>
        <c:delete val="1"/>
        <c:majorTickMark val="out"/>
        <c:minorTickMark val="none"/>
        <c:tickLblPos val="nextTo"/>
        <c:crossAx val="5957664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275"/>
          <c:w val="0.9595"/>
          <c:h val="0.9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EXT06'!$C$15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EXT06'!$A$16:$A$27</c:f>
              <c:strCache/>
            </c:strRef>
          </c:cat>
          <c:val>
            <c:numRef>
              <c:f>'SEGUIMIENTO Y ANALISIS EXT06'!$C$16:$C$27</c:f>
              <c:numCache/>
            </c:numRef>
          </c:val>
        </c:ser>
        <c:axId val="60979235"/>
        <c:axId val="11942204"/>
      </c:barChart>
      <c:lineChart>
        <c:grouping val="standard"/>
        <c:varyColors val="0"/>
        <c:ser>
          <c:idx val="2"/>
          <c:order val="1"/>
          <c:tx>
            <c:strRef>
              <c:f>'SEGUIMIENTO Y ANALISIS EXT06'!$D$15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EXT06'!$A$16:$A$27</c:f>
              <c:strCache/>
            </c:strRef>
          </c:cat>
          <c:val>
            <c:numRef>
              <c:f>'SEGUIMIENTO Y ANALISIS EXT06'!$D$16:$D$27</c:f>
              <c:numCache/>
            </c:numRef>
          </c:val>
          <c:smooth val="0"/>
        </c:ser>
        <c:axId val="40370973"/>
        <c:axId val="27794438"/>
      </c:lineChart>
      <c:catAx>
        <c:axId val="6097923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42204"/>
        <c:crosses val="autoZero"/>
        <c:auto val="0"/>
        <c:lblOffset val="100"/>
        <c:tickLblSkip val="1"/>
        <c:noMultiLvlLbl val="0"/>
      </c:catAx>
      <c:valAx>
        <c:axId val="11942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79235"/>
        <c:crossesAt val="1"/>
        <c:crossBetween val="between"/>
        <c:dispUnits/>
      </c:valAx>
      <c:catAx>
        <c:axId val="40370973"/>
        <c:scaling>
          <c:orientation val="minMax"/>
        </c:scaling>
        <c:axPos val="b"/>
        <c:delete val="1"/>
        <c:majorTickMark val="out"/>
        <c:minorTickMark val="none"/>
        <c:tickLblPos val="nextTo"/>
        <c:crossAx val="27794438"/>
        <c:crosses val="autoZero"/>
        <c:auto val="0"/>
        <c:lblOffset val="100"/>
        <c:tickLblSkip val="1"/>
        <c:noMultiLvlLbl val="0"/>
      </c:catAx>
      <c:valAx>
        <c:axId val="27794438"/>
        <c:scaling>
          <c:orientation val="minMax"/>
        </c:scaling>
        <c:axPos val="l"/>
        <c:delete val="1"/>
        <c:majorTickMark val="out"/>
        <c:minorTickMark val="none"/>
        <c:tickLblPos val="nextTo"/>
        <c:crossAx val="40370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88125"/>
          <c:w val="0.707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8823351"/>
        <c:axId val="3675697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2377329"/>
        <c:axId val="24525050"/>
      </c:line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56976"/>
        <c:crosses val="autoZero"/>
        <c:auto val="0"/>
        <c:lblOffset val="100"/>
        <c:tickLblSkip val="1"/>
        <c:noMultiLvlLbl val="0"/>
      </c:catAx>
      <c:valAx>
        <c:axId val="3675697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3351"/>
        <c:crossesAt val="1"/>
        <c:crossBetween val="between"/>
        <c:dispUnits/>
      </c:valAx>
      <c:catAx>
        <c:axId val="62377329"/>
        <c:scaling>
          <c:orientation val="minMax"/>
        </c:scaling>
        <c:axPos val="b"/>
        <c:delete val="1"/>
        <c:majorTickMark val="out"/>
        <c:minorTickMark val="none"/>
        <c:tickLblPos val="nextTo"/>
        <c:crossAx val="24525050"/>
        <c:crosses val="autoZero"/>
        <c:auto val="0"/>
        <c:lblOffset val="100"/>
        <c:tickLblSkip val="1"/>
        <c:noMultiLvlLbl val="0"/>
      </c:catAx>
      <c:valAx>
        <c:axId val="24525050"/>
        <c:scaling>
          <c:orientation val="minMax"/>
        </c:scaling>
        <c:axPos val="l"/>
        <c:delete val="1"/>
        <c:majorTickMark val="out"/>
        <c:minorTickMark val="none"/>
        <c:tickLblPos val="nextTo"/>
        <c:crossAx val="6237732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9398859"/>
        <c:axId val="4037200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27803717"/>
        <c:axId val="48906862"/>
      </c:lineChart>
      <c:catAx>
        <c:axId val="1939885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72004"/>
        <c:crosses val="autoZero"/>
        <c:auto val="0"/>
        <c:lblOffset val="100"/>
        <c:tickLblSkip val="1"/>
        <c:noMultiLvlLbl val="0"/>
      </c:catAx>
      <c:valAx>
        <c:axId val="4037200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8859"/>
        <c:crossesAt val="1"/>
        <c:crossBetween val="between"/>
        <c:dispUnits/>
      </c:valAx>
      <c:catAx>
        <c:axId val="27803717"/>
        <c:scaling>
          <c:orientation val="minMax"/>
        </c:scaling>
        <c:axPos val="b"/>
        <c:delete val="1"/>
        <c:majorTickMark val="out"/>
        <c:minorTickMark val="none"/>
        <c:tickLblPos val="nextTo"/>
        <c:crossAx val="48906862"/>
        <c:crosses val="autoZero"/>
        <c:auto val="0"/>
        <c:lblOffset val="100"/>
        <c:tickLblSkip val="1"/>
        <c:noMultiLvlLbl val="0"/>
      </c:catAx>
      <c:valAx>
        <c:axId val="48906862"/>
        <c:scaling>
          <c:orientation val="minMax"/>
        </c:scaling>
        <c:axPos val="l"/>
        <c:delete val="1"/>
        <c:majorTickMark val="out"/>
        <c:minorTickMark val="none"/>
        <c:tickLblPos val="nextTo"/>
        <c:crossAx val="2780371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7508575"/>
        <c:axId val="203285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8295705"/>
        <c:axId val="30443618"/>
      </c:lineChart>
      <c:catAx>
        <c:axId val="3750857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2856"/>
        <c:crosses val="autoZero"/>
        <c:auto val="0"/>
        <c:lblOffset val="100"/>
        <c:tickLblSkip val="1"/>
        <c:noMultiLvlLbl val="0"/>
      </c:catAx>
      <c:valAx>
        <c:axId val="203285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8575"/>
        <c:crossesAt val="1"/>
        <c:crossBetween val="between"/>
        <c:dispUnits/>
      </c:valAx>
      <c:catAx>
        <c:axId val="18295705"/>
        <c:scaling>
          <c:orientation val="minMax"/>
        </c:scaling>
        <c:axPos val="b"/>
        <c:delete val="1"/>
        <c:majorTickMark val="out"/>
        <c:minorTickMark val="none"/>
        <c:tickLblPos val="nextTo"/>
        <c:crossAx val="30443618"/>
        <c:crosses val="autoZero"/>
        <c:auto val="0"/>
        <c:lblOffset val="100"/>
        <c:tickLblSkip val="1"/>
        <c:noMultiLvlLbl val="0"/>
      </c:catAx>
      <c:valAx>
        <c:axId val="30443618"/>
        <c:scaling>
          <c:orientation val="minMax"/>
        </c:scaling>
        <c:axPos val="l"/>
        <c:delete val="1"/>
        <c:majorTickMark val="out"/>
        <c:minorTickMark val="none"/>
        <c:tickLblPos val="nextTo"/>
        <c:crossAx val="1829570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"/>
          <c:w val="0.96125"/>
          <c:h val="0.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EXT07'!$C$15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EXT07'!$A$16:$A$27</c:f>
              <c:strCache/>
            </c:strRef>
          </c:cat>
          <c:val>
            <c:numRef>
              <c:f>'SEGUIMIENTO Y ANALISIS EXT07'!$C$16:$C$27</c:f>
              <c:numCache/>
            </c:numRef>
          </c:val>
        </c:ser>
        <c:axId val="5557107"/>
        <c:axId val="50013964"/>
      </c:barChart>
      <c:lineChart>
        <c:grouping val="standard"/>
        <c:varyColors val="0"/>
        <c:ser>
          <c:idx val="2"/>
          <c:order val="1"/>
          <c:tx>
            <c:strRef>
              <c:f>'SEGUIMIENTO Y ANALISIS EXT07'!$D$15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EXT07'!$A$16:$A$27</c:f>
              <c:strCache/>
            </c:strRef>
          </c:cat>
          <c:val>
            <c:numRef>
              <c:f>'SEGUIMIENTO Y ANALISIS EXT07'!$D$16:$D$27</c:f>
              <c:numCache/>
            </c:numRef>
          </c:val>
          <c:smooth val="0"/>
        </c:ser>
        <c:axId val="47472493"/>
        <c:axId val="24599254"/>
      </c:lineChart>
      <c:catAx>
        <c:axId val="555710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3964"/>
        <c:crosses val="autoZero"/>
        <c:auto val="0"/>
        <c:lblOffset val="100"/>
        <c:tickLblSkip val="1"/>
        <c:noMultiLvlLbl val="0"/>
      </c:catAx>
      <c:valAx>
        <c:axId val="50013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107"/>
        <c:crossesAt val="1"/>
        <c:crossBetween val="between"/>
        <c:dispUnits/>
      </c:valAx>
      <c:catAx>
        <c:axId val="47472493"/>
        <c:scaling>
          <c:orientation val="minMax"/>
        </c:scaling>
        <c:axPos val="b"/>
        <c:delete val="1"/>
        <c:majorTickMark val="out"/>
        <c:minorTickMark val="none"/>
        <c:tickLblPos val="nextTo"/>
        <c:crossAx val="24599254"/>
        <c:crosses val="autoZero"/>
        <c:auto val="0"/>
        <c:lblOffset val="100"/>
        <c:tickLblSkip val="1"/>
        <c:noMultiLvlLbl val="0"/>
      </c:catAx>
      <c:valAx>
        <c:axId val="24599254"/>
        <c:scaling>
          <c:orientation val="minMax"/>
        </c:scaling>
        <c:axPos val="l"/>
        <c:delete val="1"/>
        <c:majorTickMark val="out"/>
        <c:minorTickMark val="none"/>
        <c:tickLblPos val="nextTo"/>
        <c:crossAx val="47472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675"/>
          <c:y val="0.865"/>
          <c:w val="0.708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0066695"/>
        <c:axId val="4638252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4789569"/>
        <c:axId val="65997258"/>
      </c:line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2528"/>
        <c:crosses val="autoZero"/>
        <c:auto val="0"/>
        <c:lblOffset val="100"/>
        <c:tickLblSkip val="1"/>
        <c:noMultiLvlLbl val="0"/>
      </c:catAx>
      <c:valAx>
        <c:axId val="4638252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6695"/>
        <c:crossesAt val="1"/>
        <c:crossBetween val="between"/>
        <c:dispUnits/>
      </c:valAx>
      <c:catAx>
        <c:axId val="14789569"/>
        <c:scaling>
          <c:orientation val="minMax"/>
        </c:scaling>
        <c:axPos val="b"/>
        <c:delete val="1"/>
        <c:majorTickMark val="out"/>
        <c:minorTickMark val="none"/>
        <c:tickLblPos val="nextTo"/>
        <c:crossAx val="65997258"/>
        <c:crosses val="autoZero"/>
        <c:auto val="0"/>
        <c:lblOffset val="100"/>
        <c:tickLblSkip val="1"/>
        <c:noMultiLvlLbl val="0"/>
      </c:catAx>
      <c:valAx>
        <c:axId val="65997258"/>
        <c:scaling>
          <c:orientation val="minMax"/>
        </c:scaling>
        <c:axPos val="l"/>
        <c:delete val="1"/>
        <c:majorTickMark val="out"/>
        <c:minorTickMark val="none"/>
        <c:tickLblPos val="nextTo"/>
        <c:crossAx val="1478956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7104411"/>
        <c:axId val="4417765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2054549"/>
        <c:axId val="21620030"/>
      </c:line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77652"/>
        <c:crosses val="autoZero"/>
        <c:auto val="0"/>
        <c:lblOffset val="100"/>
        <c:tickLblSkip val="1"/>
        <c:noMultiLvlLbl val="0"/>
      </c:catAx>
      <c:valAx>
        <c:axId val="4417765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04411"/>
        <c:crossesAt val="1"/>
        <c:crossBetween val="between"/>
        <c:dispUnits/>
      </c:valAx>
      <c:catAx>
        <c:axId val="62054549"/>
        <c:scaling>
          <c:orientation val="minMax"/>
        </c:scaling>
        <c:axPos val="b"/>
        <c:delete val="1"/>
        <c:majorTickMark val="out"/>
        <c:minorTickMark val="none"/>
        <c:tickLblPos val="nextTo"/>
        <c:crossAx val="21620030"/>
        <c:crosses val="autoZero"/>
        <c:auto val="0"/>
        <c:lblOffset val="100"/>
        <c:tickLblSkip val="1"/>
        <c:noMultiLvlLbl val="0"/>
      </c:catAx>
      <c:valAx>
        <c:axId val="21620030"/>
        <c:scaling>
          <c:orientation val="minMax"/>
        </c:scaling>
        <c:axPos val="l"/>
        <c:delete val="1"/>
        <c:majorTickMark val="out"/>
        <c:minorTickMark val="none"/>
        <c:tickLblPos val="nextTo"/>
        <c:crossAx val="6205454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0362543"/>
        <c:axId val="639197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57527785"/>
        <c:axId val="47988018"/>
      </c:lineChart>
      <c:catAx>
        <c:axId val="6036254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976"/>
        <c:crosses val="autoZero"/>
        <c:auto val="0"/>
        <c:lblOffset val="100"/>
        <c:tickLblSkip val="1"/>
        <c:noMultiLvlLbl val="0"/>
      </c:catAx>
      <c:valAx>
        <c:axId val="639197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2543"/>
        <c:crossesAt val="1"/>
        <c:crossBetween val="between"/>
        <c:dispUnits/>
      </c:valAx>
      <c:catAx>
        <c:axId val="57527785"/>
        <c:scaling>
          <c:orientation val="minMax"/>
        </c:scaling>
        <c:axPos val="b"/>
        <c:delete val="1"/>
        <c:majorTickMark val="out"/>
        <c:minorTickMark val="none"/>
        <c:tickLblPos val="nextTo"/>
        <c:crossAx val="47988018"/>
        <c:crosses val="autoZero"/>
        <c:auto val="0"/>
        <c:lblOffset val="100"/>
        <c:tickLblSkip val="1"/>
        <c:noMultiLvlLbl val="0"/>
      </c:catAx>
      <c:valAx>
        <c:axId val="47988018"/>
        <c:scaling>
          <c:orientation val="minMax"/>
        </c:scaling>
        <c:axPos val="l"/>
        <c:delete val="1"/>
        <c:majorTickMark val="out"/>
        <c:minorTickMark val="none"/>
        <c:tickLblPos val="nextTo"/>
        <c:crossAx val="5752778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202235"/>
        <c:axId val="40166932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5958069"/>
        <c:axId val="32296030"/>
      </c:line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66932"/>
        <c:crosses val="autoZero"/>
        <c:auto val="0"/>
        <c:lblOffset val="100"/>
        <c:tickLblSkip val="1"/>
        <c:noMultiLvlLbl val="0"/>
      </c:catAx>
      <c:valAx>
        <c:axId val="4016693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02235"/>
        <c:crossesAt val="1"/>
        <c:crossBetween val="between"/>
        <c:dispUnits/>
      </c:valAx>
      <c:catAx>
        <c:axId val="25958069"/>
        <c:scaling>
          <c:orientation val="minMax"/>
        </c:scaling>
        <c:axPos val="b"/>
        <c:delete val="1"/>
        <c:majorTickMark val="out"/>
        <c:minorTickMark val="none"/>
        <c:tickLblPos val="nextTo"/>
        <c:crossAx val="32296030"/>
        <c:crosses val="autoZero"/>
        <c:auto val="0"/>
        <c:lblOffset val="100"/>
        <c:tickLblSkip val="1"/>
        <c:noMultiLvlLbl val="0"/>
      </c:catAx>
      <c:valAx>
        <c:axId val="32296030"/>
        <c:scaling>
          <c:orientation val="minMax"/>
        </c:scaling>
        <c:axPos val="l"/>
        <c:delete val="1"/>
        <c:majorTickMark val="out"/>
        <c:minorTickMark val="none"/>
        <c:tickLblPos val="nextTo"/>
        <c:crossAx val="2595806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228815"/>
        <c:axId val="65841608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5703561"/>
        <c:axId val="31570002"/>
      </c:lineChart>
      <c:catAx>
        <c:axId val="2222881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1608"/>
        <c:crosses val="autoZero"/>
        <c:auto val="0"/>
        <c:lblOffset val="100"/>
        <c:tickLblSkip val="1"/>
        <c:noMultiLvlLbl val="0"/>
      </c:catAx>
      <c:valAx>
        <c:axId val="6584160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28815"/>
        <c:crossesAt val="1"/>
        <c:crossBetween val="between"/>
        <c:dispUnits/>
      </c:valAx>
      <c:catAx>
        <c:axId val="55703561"/>
        <c:scaling>
          <c:orientation val="minMax"/>
        </c:scaling>
        <c:axPos val="b"/>
        <c:delete val="1"/>
        <c:majorTickMark val="out"/>
        <c:minorTickMark val="none"/>
        <c:tickLblPos val="nextTo"/>
        <c:crossAx val="31570002"/>
        <c:crosses val="autoZero"/>
        <c:auto val="0"/>
        <c:lblOffset val="100"/>
        <c:tickLblSkip val="1"/>
        <c:noMultiLvlLbl val="0"/>
      </c:catAx>
      <c:valAx>
        <c:axId val="31570002"/>
        <c:scaling>
          <c:orientation val="minMax"/>
        </c:scaling>
        <c:axPos val="l"/>
        <c:delete val="1"/>
        <c:majorTickMark val="out"/>
        <c:minorTickMark val="none"/>
        <c:tickLblPos val="nextTo"/>
        <c:crossAx val="55703561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275"/>
          <c:w val="0.94725"/>
          <c:h val="0.9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EXT02'!$C$15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EXT02'!$A$16:$A$27</c:f>
              <c:strCache/>
            </c:strRef>
          </c:cat>
          <c:val>
            <c:numRef>
              <c:f>'SEGUIMIENTO Y ANALISIS EXT02'!$C$16:$C$27</c:f>
              <c:numCache/>
            </c:numRef>
          </c:val>
        </c:ser>
        <c:axId val="15694563"/>
        <c:axId val="7033340"/>
      </c:barChart>
      <c:lineChart>
        <c:grouping val="standard"/>
        <c:varyColors val="0"/>
        <c:ser>
          <c:idx val="2"/>
          <c:order val="1"/>
          <c:tx>
            <c:strRef>
              <c:f>'SEGUIMIENTO Y ANALISIS EXT02'!$D$15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EXT02'!$A$16:$A$27</c:f>
              <c:strCache/>
            </c:strRef>
          </c:cat>
          <c:val>
            <c:numRef>
              <c:f>'SEGUIMIENTO Y ANALISIS EXT02'!$D$16:$D$27</c:f>
              <c:numCache/>
            </c:numRef>
          </c:val>
          <c:smooth val="0"/>
        </c:ser>
        <c:axId val="63300061"/>
        <c:axId val="32829638"/>
      </c:lineChart>
      <c:catAx>
        <c:axId val="1569456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3340"/>
        <c:crosses val="autoZero"/>
        <c:auto val="0"/>
        <c:lblOffset val="100"/>
        <c:tickLblSkip val="1"/>
        <c:noMultiLvlLbl val="0"/>
      </c:catAx>
      <c:valAx>
        <c:axId val="7033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4563"/>
        <c:crossesAt val="1"/>
        <c:crossBetween val="between"/>
        <c:dispUnits/>
      </c:valAx>
      <c:catAx>
        <c:axId val="63300061"/>
        <c:scaling>
          <c:orientation val="minMax"/>
        </c:scaling>
        <c:axPos val="b"/>
        <c:delete val="1"/>
        <c:majorTickMark val="out"/>
        <c:minorTickMark val="none"/>
        <c:tickLblPos val="nextTo"/>
        <c:crossAx val="32829638"/>
        <c:crosses val="autoZero"/>
        <c:auto val="0"/>
        <c:lblOffset val="100"/>
        <c:tickLblSkip val="1"/>
        <c:noMultiLvlLbl val="0"/>
      </c:catAx>
      <c:valAx>
        <c:axId val="32829638"/>
        <c:scaling>
          <c:orientation val="minMax"/>
        </c:scaling>
        <c:axPos val="l"/>
        <c:delete val="1"/>
        <c:majorTickMark val="out"/>
        <c:minorTickMark val="none"/>
        <c:tickLblPos val="nextTo"/>
        <c:crossAx val="63300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8125"/>
          <c:w val="0.708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7031287"/>
        <c:axId val="4195499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42050609"/>
        <c:axId val="42911162"/>
      </c:lineChart>
      <c:cat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4992"/>
        <c:crosses val="autoZero"/>
        <c:auto val="0"/>
        <c:lblOffset val="100"/>
        <c:tickLblSkip val="1"/>
        <c:noMultiLvlLbl val="0"/>
      </c:catAx>
      <c:valAx>
        <c:axId val="4195499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31287"/>
        <c:crossesAt val="1"/>
        <c:crossBetween val="between"/>
        <c:dispUnits/>
      </c:valAx>
      <c:catAx>
        <c:axId val="42050609"/>
        <c:scaling>
          <c:orientation val="minMax"/>
        </c:scaling>
        <c:axPos val="b"/>
        <c:delete val="1"/>
        <c:majorTickMark val="out"/>
        <c:minorTickMark val="none"/>
        <c:tickLblPos val="nextTo"/>
        <c:crossAx val="42911162"/>
        <c:crosses val="autoZero"/>
        <c:auto val="0"/>
        <c:lblOffset val="100"/>
        <c:tickLblSkip val="1"/>
        <c:noMultiLvlLbl val="0"/>
      </c:catAx>
      <c:valAx>
        <c:axId val="42911162"/>
        <c:scaling>
          <c:orientation val="minMax"/>
        </c:scaling>
        <c:axPos val="l"/>
        <c:delete val="1"/>
        <c:majorTickMark val="out"/>
        <c:minorTickMark val="none"/>
        <c:tickLblPos val="nextTo"/>
        <c:crossAx val="4205060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0656139"/>
        <c:axId val="5325206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9506565"/>
        <c:axId val="18450222"/>
      </c:lineChart>
      <c:catAx>
        <c:axId val="5065613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52068"/>
        <c:crosses val="autoZero"/>
        <c:auto val="0"/>
        <c:lblOffset val="100"/>
        <c:tickLblSkip val="1"/>
        <c:noMultiLvlLbl val="0"/>
      </c:catAx>
      <c:valAx>
        <c:axId val="5325206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6139"/>
        <c:crossesAt val="1"/>
        <c:crossBetween val="between"/>
        <c:dispUnits/>
      </c:valAx>
      <c:catAx>
        <c:axId val="9506565"/>
        <c:scaling>
          <c:orientation val="minMax"/>
        </c:scaling>
        <c:axPos val="b"/>
        <c:delete val="1"/>
        <c:majorTickMark val="out"/>
        <c:minorTickMark val="none"/>
        <c:tickLblPos val="nextTo"/>
        <c:crossAx val="18450222"/>
        <c:crosses val="autoZero"/>
        <c:auto val="0"/>
        <c:lblOffset val="100"/>
        <c:tickLblSkip val="1"/>
        <c:noMultiLvlLbl val="0"/>
      </c:catAx>
      <c:valAx>
        <c:axId val="18450222"/>
        <c:scaling>
          <c:orientation val="minMax"/>
        </c:scaling>
        <c:axPos val="l"/>
        <c:delete val="1"/>
        <c:majorTickMark val="out"/>
        <c:minorTickMark val="none"/>
        <c:tickLblPos val="nextTo"/>
        <c:crossAx val="950656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1834271"/>
        <c:axId val="1807298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28439129"/>
        <c:axId val="54625570"/>
      </c:lineChart>
      <c:catAx>
        <c:axId val="3183427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2984"/>
        <c:crosses val="autoZero"/>
        <c:auto val="0"/>
        <c:lblOffset val="100"/>
        <c:tickLblSkip val="1"/>
        <c:noMultiLvlLbl val="0"/>
      </c:catAx>
      <c:valAx>
        <c:axId val="1807298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34271"/>
        <c:crossesAt val="1"/>
        <c:crossBetween val="between"/>
        <c:dispUnits/>
      </c:valAx>
      <c:catAx>
        <c:axId val="28439129"/>
        <c:scaling>
          <c:orientation val="minMax"/>
        </c:scaling>
        <c:axPos val="b"/>
        <c:delete val="1"/>
        <c:majorTickMark val="out"/>
        <c:minorTickMark val="none"/>
        <c:tickLblPos val="nextTo"/>
        <c:crossAx val="54625570"/>
        <c:crosses val="autoZero"/>
        <c:auto val="0"/>
        <c:lblOffset val="100"/>
        <c:tickLblSkip val="1"/>
        <c:noMultiLvlLbl val="0"/>
      </c:catAx>
      <c:valAx>
        <c:axId val="54625570"/>
        <c:scaling>
          <c:orientation val="minMax"/>
        </c:scaling>
        <c:axPos val="l"/>
        <c:delete val="1"/>
        <c:majorTickMark val="out"/>
        <c:minorTickMark val="none"/>
        <c:tickLblPos val="nextTo"/>
        <c:crossAx val="2843912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275"/>
          <c:w val="0.94725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EXT03'!$C$15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EXT03'!$A$16:$A$27</c:f>
              <c:strCache/>
            </c:strRef>
          </c:cat>
          <c:val>
            <c:numRef>
              <c:f>'SEGUIMIENTO Y ANALISIS EXT03'!$C$16:$C$27</c:f>
              <c:numCache/>
            </c:numRef>
          </c:val>
        </c:ser>
        <c:axId val="21868083"/>
        <c:axId val="62595020"/>
      </c:barChart>
      <c:lineChart>
        <c:grouping val="standard"/>
        <c:varyColors val="0"/>
        <c:ser>
          <c:idx val="2"/>
          <c:order val="1"/>
          <c:tx>
            <c:strRef>
              <c:f>'SEGUIMIENTO Y ANALISIS EXT03'!$D$15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EXT03'!$A$16:$A$27</c:f>
              <c:strCache/>
            </c:strRef>
          </c:cat>
          <c:val>
            <c:numRef>
              <c:f>'SEGUIMIENTO Y ANALISIS EXT03'!$D$16:$D$27</c:f>
              <c:numCache/>
            </c:numRef>
          </c:val>
          <c:smooth val="0"/>
        </c:ser>
        <c:axId val="26484269"/>
        <c:axId val="37031830"/>
      </c:line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5020"/>
        <c:crosses val="autoZero"/>
        <c:auto val="0"/>
        <c:lblOffset val="100"/>
        <c:tickLblSkip val="1"/>
        <c:noMultiLvlLbl val="0"/>
      </c:catAx>
      <c:valAx>
        <c:axId val="62595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8083"/>
        <c:crossesAt val="1"/>
        <c:crossBetween val="between"/>
        <c:dispUnits/>
      </c:valAx>
      <c:catAx>
        <c:axId val="26484269"/>
        <c:scaling>
          <c:orientation val="minMax"/>
        </c:scaling>
        <c:axPos val="b"/>
        <c:delete val="1"/>
        <c:majorTickMark val="out"/>
        <c:minorTickMark val="none"/>
        <c:tickLblPos val="nextTo"/>
        <c:crossAx val="37031830"/>
        <c:crosses val="autoZero"/>
        <c:auto val="0"/>
        <c:lblOffset val="100"/>
        <c:tickLblSkip val="1"/>
        <c:noMultiLvlLbl val="0"/>
      </c:catAx>
      <c:valAx>
        <c:axId val="37031830"/>
        <c:scaling>
          <c:orientation val="minMax"/>
        </c:scaling>
        <c:axPos val="l"/>
        <c:delete val="1"/>
        <c:majorTickMark val="out"/>
        <c:minorTickMark val="none"/>
        <c:tickLblPos val="nextTo"/>
        <c:crossAx val="26484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87675"/>
          <c:w val="0.714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3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4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6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7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8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0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1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12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4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5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16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8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9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0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2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23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4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6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27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8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257675"/>
        <a:ext cx="49244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24877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257675"/>
        <a:ext cx="46005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14</xdr:row>
      <xdr:rowOff>95250</xdr:rowOff>
    </xdr:from>
    <xdr:to>
      <xdr:col>8</xdr:col>
      <xdr:colOff>704850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5495925" y="4352925"/>
        <a:ext cx="3324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353550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14</xdr:row>
      <xdr:rowOff>114300</xdr:rowOff>
    </xdr:from>
    <xdr:to>
      <xdr:col>8</xdr:col>
      <xdr:colOff>219075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4133850" y="4371975"/>
        <a:ext cx="37719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9525</xdr:rowOff>
    </xdr:from>
    <xdr:to>
      <xdr:col>8</xdr:col>
      <xdr:colOff>219075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4086225" y="4105275"/>
        <a:ext cx="38195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371975"/>
        <a:ext cx="4733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058275" y="39624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14</xdr:row>
      <xdr:rowOff>190500</xdr:rowOff>
    </xdr:from>
    <xdr:to>
      <xdr:col>8</xdr:col>
      <xdr:colOff>704850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343400" y="4448175"/>
        <a:ext cx="42672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144000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8.1406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43" t="s">
        <v>19</v>
      </c>
      <c r="C7" s="57" t="s">
        <v>21</v>
      </c>
      <c r="D7" s="58"/>
      <c r="E7" s="48" t="s">
        <v>22</v>
      </c>
      <c r="F7" s="48" t="s">
        <v>23</v>
      </c>
      <c r="G7" s="37">
        <v>0.8</v>
      </c>
      <c r="H7" s="54" t="s">
        <v>25</v>
      </c>
      <c r="I7" s="40" t="s">
        <v>24</v>
      </c>
      <c r="J7" s="1"/>
      <c r="K7" s="1"/>
      <c r="L7" s="1"/>
      <c r="M7" s="1"/>
    </row>
    <row r="8" spans="1:13" ht="39" customHeight="1">
      <c r="A8" s="49"/>
      <c r="B8" s="44"/>
      <c r="C8" s="59"/>
      <c r="D8" s="60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59"/>
      <c r="D9" s="60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59"/>
      <c r="D10" s="60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1"/>
      <c r="D11" s="62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Diagnósticos y solicitudes Identificados en Atención a las Necesidades del Entorno.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1</v>
      </c>
      <c r="D16" s="5">
        <v>0.8</v>
      </c>
      <c r="E16" s="2"/>
      <c r="F16" s="2"/>
    </row>
    <row r="17" spans="1:6" ht="19.5" customHeight="1">
      <c r="A17" s="28" t="s">
        <v>18</v>
      </c>
      <c r="B17" s="28"/>
      <c r="C17" s="4">
        <f>4/5</f>
        <v>0.8</v>
      </c>
      <c r="D17" s="5">
        <v>0.8</v>
      </c>
      <c r="E17" s="2"/>
      <c r="F17" s="2"/>
    </row>
    <row r="18" spans="1:6" ht="19.5" customHeight="1">
      <c r="A18" s="28" t="s">
        <v>59</v>
      </c>
      <c r="B18" s="28"/>
      <c r="C18" s="4">
        <f>4/5</f>
        <v>0.8</v>
      </c>
      <c r="D18" s="5">
        <v>0.8</v>
      </c>
      <c r="E18" s="2"/>
      <c r="F18" s="2"/>
    </row>
    <row r="19" spans="1:6" ht="19.5" customHeight="1">
      <c r="A19" s="28" t="s">
        <v>60</v>
      </c>
      <c r="B19" s="28"/>
      <c r="C19" s="4">
        <f>6/7</f>
        <v>0.8571428571428571</v>
      </c>
      <c r="D19" s="5">
        <v>0.8</v>
      </c>
      <c r="E19" s="2"/>
      <c r="F19" s="2"/>
    </row>
    <row r="20" spans="1:6" ht="19.5" customHeight="1">
      <c r="A20" s="28" t="s">
        <v>62</v>
      </c>
      <c r="B20" s="28"/>
      <c r="C20" s="4">
        <f>5/6</f>
        <v>0.8333333333333334</v>
      </c>
      <c r="D20" s="5">
        <v>0.8</v>
      </c>
      <c r="E20" s="2"/>
      <c r="F20" s="2"/>
    </row>
    <row r="21" spans="1:6" ht="19.5" customHeight="1">
      <c r="A21" s="28" t="s">
        <v>63</v>
      </c>
      <c r="B21" s="28"/>
      <c r="C21" s="4">
        <f>7/8</f>
        <v>0.875</v>
      </c>
      <c r="D21" s="5">
        <v>0.8</v>
      </c>
      <c r="E21" s="6"/>
      <c r="F21" s="2"/>
    </row>
    <row r="22" spans="1:6" ht="19.5" customHeight="1">
      <c r="A22" s="28" t="s">
        <v>65</v>
      </c>
      <c r="B22" s="28"/>
      <c r="C22" s="4">
        <f>2/2</f>
        <v>1</v>
      </c>
      <c r="D22" s="5">
        <v>0.8</v>
      </c>
      <c r="E22" s="6"/>
      <c r="F22" s="2"/>
    </row>
    <row r="23" spans="1:6" ht="19.5" customHeight="1">
      <c r="A23" s="28" t="s">
        <v>66</v>
      </c>
      <c r="B23" s="28"/>
      <c r="C23" s="4">
        <f>1/1</f>
        <v>1</v>
      </c>
      <c r="D23" s="5">
        <v>0.8</v>
      </c>
      <c r="E23" s="6"/>
      <c r="F23" s="2"/>
    </row>
    <row r="24" spans="1:6" ht="19.5" customHeight="1">
      <c r="A24" s="28" t="s">
        <v>67</v>
      </c>
      <c r="B24" s="28"/>
      <c r="C24" s="4">
        <f>4/4</f>
        <v>1</v>
      </c>
      <c r="D24" s="5">
        <v>0.8</v>
      </c>
      <c r="E24" s="6"/>
      <c r="F24" s="2"/>
    </row>
    <row r="25" spans="1:6" ht="19.5" customHeight="1">
      <c r="A25" s="28" t="s">
        <v>68</v>
      </c>
      <c r="B25" s="28"/>
      <c r="C25" s="4">
        <v>1</v>
      </c>
      <c r="D25" s="5">
        <v>0.8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13:I13"/>
    <mergeCell ref="E7:E11"/>
    <mergeCell ref="F7:F11"/>
    <mergeCell ref="H7:H11"/>
    <mergeCell ref="C7:D11"/>
    <mergeCell ref="A32:B32"/>
    <mergeCell ref="C32:E32"/>
    <mergeCell ref="F32:I32"/>
    <mergeCell ref="A15:B15"/>
    <mergeCell ref="A16:B16"/>
    <mergeCell ref="A2:A3"/>
    <mergeCell ref="B2:H3"/>
    <mergeCell ref="G7:G11"/>
    <mergeCell ref="I7:I11"/>
    <mergeCell ref="B7:B11"/>
    <mergeCell ref="C6:D6"/>
    <mergeCell ref="A7:A11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41:B41"/>
    <mergeCell ref="C41:E41"/>
    <mergeCell ref="F41:I41"/>
    <mergeCell ref="A37:B37"/>
    <mergeCell ref="C37:E37"/>
    <mergeCell ref="F37:I37"/>
    <mergeCell ref="A38:B38"/>
    <mergeCell ref="C38:E38"/>
    <mergeCell ref="F38:I38"/>
    <mergeCell ref="A39:B39"/>
    <mergeCell ref="A17:B17"/>
    <mergeCell ref="A18:B18"/>
    <mergeCell ref="A19:B19"/>
    <mergeCell ref="A20:B20"/>
    <mergeCell ref="A21:B21"/>
    <mergeCell ref="A22:B22"/>
    <mergeCell ref="A31:B31"/>
    <mergeCell ref="C31:E31"/>
    <mergeCell ref="F31:I31"/>
    <mergeCell ref="A23:B23"/>
    <mergeCell ref="A24:B24"/>
    <mergeCell ref="A25:B25"/>
    <mergeCell ref="A26:B26"/>
    <mergeCell ref="A27:B27"/>
    <mergeCell ref="C29:E29"/>
    <mergeCell ref="C39:E39"/>
    <mergeCell ref="F39:I39"/>
    <mergeCell ref="A40:B40"/>
    <mergeCell ref="C40:E40"/>
    <mergeCell ref="F40:I40"/>
    <mergeCell ref="F29:I29"/>
    <mergeCell ref="A29:B29"/>
    <mergeCell ref="A30:B30"/>
    <mergeCell ref="C30:E30"/>
    <mergeCell ref="F30:I30"/>
  </mergeCells>
  <conditionalFormatting sqref="C16:C19 C22:C27">
    <cfRule type="cellIs" priority="5" dxfId="1" operator="lessThan" stopIfTrue="1">
      <formula>$D$16</formula>
    </cfRule>
    <cfRule type="cellIs" priority="6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D26" sqref="D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31</v>
      </c>
      <c r="B7" s="43" t="s">
        <v>26</v>
      </c>
      <c r="C7" s="57" t="s">
        <v>27</v>
      </c>
      <c r="D7" s="63"/>
      <c r="E7" s="48" t="s">
        <v>28</v>
      </c>
      <c r="F7" s="48" t="s">
        <v>29</v>
      </c>
      <c r="G7" s="37">
        <v>0.9</v>
      </c>
      <c r="H7" s="68" t="s">
        <v>25</v>
      </c>
      <c r="I7" s="40" t="s">
        <v>30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69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69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69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70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Exposiciones Artísticas, Etnoculturales y Lúdicas presentadas - Eventos de Extensión Cultural.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0.9</v>
      </c>
      <c r="D16" s="5">
        <v>0.9</v>
      </c>
      <c r="E16" s="2"/>
      <c r="F16" s="2"/>
    </row>
    <row r="17" spans="1:6" ht="19.5" customHeight="1">
      <c r="A17" s="28" t="s">
        <v>18</v>
      </c>
      <c r="B17" s="28"/>
      <c r="C17" s="4">
        <f>11/12</f>
        <v>0.9166666666666666</v>
      </c>
      <c r="D17" s="5">
        <v>0.9</v>
      </c>
      <c r="E17" s="2"/>
      <c r="F17" s="2"/>
    </row>
    <row r="18" spans="1:6" ht="19.5" customHeight="1">
      <c r="A18" s="28" t="s">
        <v>59</v>
      </c>
      <c r="B18" s="28"/>
      <c r="C18" s="4">
        <f>20/15</f>
        <v>1.3333333333333333</v>
      </c>
      <c r="D18" s="5">
        <v>0.9</v>
      </c>
      <c r="E18" s="2"/>
      <c r="F18" s="2"/>
    </row>
    <row r="19" spans="1:6" ht="19.5" customHeight="1">
      <c r="A19" s="28" t="s">
        <v>60</v>
      </c>
      <c r="B19" s="28"/>
      <c r="C19" s="4">
        <f>26/20</f>
        <v>1.3</v>
      </c>
      <c r="D19" s="5">
        <v>0.9</v>
      </c>
      <c r="E19" s="2"/>
      <c r="F19" s="2"/>
    </row>
    <row r="20" spans="1:6" ht="19.5" customHeight="1">
      <c r="A20" s="28" t="s">
        <v>62</v>
      </c>
      <c r="B20" s="28"/>
      <c r="C20" s="4">
        <f>(10+10+1)/(10+10+3)</f>
        <v>0.9130434782608695</v>
      </c>
      <c r="D20" s="5">
        <v>0.9</v>
      </c>
      <c r="E20" s="2"/>
      <c r="F20" s="2"/>
    </row>
    <row r="21" spans="1:6" ht="19.5" customHeight="1">
      <c r="A21" s="28" t="s">
        <v>63</v>
      </c>
      <c r="B21" s="28"/>
      <c r="C21" s="4">
        <f>(10+10+2+1)/(10+10+3)</f>
        <v>1</v>
      </c>
      <c r="D21" s="5">
        <v>0.9</v>
      </c>
      <c r="E21" s="6"/>
      <c r="F21" s="2"/>
    </row>
    <row r="22" spans="1:6" ht="19.5" customHeight="1">
      <c r="A22" s="28" t="s">
        <v>65</v>
      </c>
      <c r="B22" s="28"/>
      <c r="C22" s="4">
        <f>4/4</f>
        <v>1</v>
      </c>
      <c r="D22" s="5">
        <v>0.9</v>
      </c>
      <c r="E22" s="6"/>
      <c r="F22" s="2"/>
    </row>
    <row r="23" spans="1:6" ht="19.5" customHeight="1">
      <c r="A23" s="28" t="s">
        <v>66</v>
      </c>
      <c r="B23" s="28"/>
      <c r="C23" s="4">
        <f>4/4</f>
        <v>1</v>
      </c>
      <c r="D23" s="5">
        <v>0.9</v>
      </c>
      <c r="E23" s="6"/>
      <c r="F23" s="2"/>
    </row>
    <row r="24" spans="1:6" ht="19.5" customHeight="1">
      <c r="A24" s="28" t="s">
        <v>67</v>
      </c>
      <c r="B24" s="28"/>
      <c r="C24" s="4">
        <f>6/6</f>
        <v>1</v>
      </c>
      <c r="D24" s="5">
        <v>0.9</v>
      </c>
      <c r="E24" s="6"/>
      <c r="F24" s="2"/>
    </row>
    <row r="25" spans="1:6" ht="19.5" customHeight="1">
      <c r="A25" s="28" t="s">
        <v>68</v>
      </c>
      <c r="B25" s="28"/>
      <c r="C25" s="4">
        <f>6/6</f>
        <v>1</v>
      </c>
      <c r="D25" s="5">
        <v>0.9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A26" sqref="A26:B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9.710937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53</v>
      </c>
      <c r="C7" s="72" t="s">
        <v>54</v>
      </c>
      <c r="D7" s="73"/>
      <c r="E7" s="48" t="s">
        <v>55</v>
      </c>
      <c r="F7" s="48" t="s">
        <v>56</v>
      </c>
      <c r="G7" s="37">
        <v>0.7</v>
      </c>
      <c r="H7" s="54" t="s">
        <v>57</v>
      </c>
      <c r="I7" s="40" t="s">
        <v>58</v>
      </c>
      <c r="J7" s="1"/>
      <c r="K7" s="1"/>
      <c r="L7" s="1"/>
      <c r="M7" s="1"/>
    </row>
    <row r="8" spans="1:13" ht="39" customHeight="1">
      <c r="A8" s="49"/>
      <c r="B8" s="44"/>
      <c r="C8" s="74"/>
      <c r="D8" s="7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74"/>
      <c r="D9" s="7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74"/>
      <c r="D10" s="7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76"/>
      <c r="D11" s="7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Revistas en Circulación, Programas Radiales y Boletines de Información de la Vicerrectoría de Extensión.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0.74</v>
      </c>
      <c r="D16" s="5">
        <v>0.7</v>
      </c>
      <c r="E16" s="2"/>
      <c r="F16" s="2"/>
    </row>
    <row r="17" spans="1:6" ht="19.5" customHeight="1">
      <c r="A17" s="28" t="s">
        <v>18</v>
      </c>
      <c r="B17" s="28"/>
      <c r="C17" s="4">
        <v>0.7</v>
      </c>
      <c r="D17" s="5">
        <v>0.7</v>
      </c>
      <c r="E17" s="2"/>
      <c r="F17" s="2"/>
    </row>
    <row r="18" spans="1:6" ht="19.5" customHeight="1">
      <c r="A18" s="28" t="s">
        <v>59</v>
      </c>
      <c r="B18" s="28"/>
      <c r="C18" s="4">
        <f>(40+40)/(52+52)</f>
        <v>0.7692307692307693</v>
      </c>
      <c r="D18" s="5">
        <v>0.7</v>
      </c>
      <c r="E18" s="2"/>
      <c r="F18" s="2"/>
    </row>
    <row r="19" spans="1:6" ht="19.5" customHeight="1">
      <c r="A19" s="28" t="s">
        <v>60</v>
      </c>
      <c r="B19" s="28"/>
      <c r="C19" s="4">
        <f>(41+41)/(52+52)</f>
        <v>0.7884615384615384</v>
      </c>
      <c r="D19" s="5">
        <v>0.7</v>
      </c>
      <c r="E19" s="2"/>
      <c r="F19" s="2"/>
    </row>
    <row r="20" spans="1:6" ht="19.5" customHeight="1">
      <c r="A20" s="28" t="s">
        <v>62</v>
      </c>
      <c r="B20" s="28"/>
      <c r="C20" s="4">
        <f>(17+17+1)/(20+20+1)</f>
        <v>0.8536585365853658</v>
      </c>
      <c r="D20" s="5">
        <v>0.7</v>
      </c>
      <c r="E20" s="2"/>
      <c r="F20" s="2"/>
    </row>
    <row r="21" spans="1:6" ht="19.5" customHeight="1">
      <c r="A21" s="28" t="s">
        <v>63</v>
      </c>
      <c r="B21" s="28"/>
      <c r="C21" s="4">
        <f>(15+19)/(22+22)</f>
        <v>0.7727272727272727</v>
      </c>
      <c r="D21" s="5">
        <v>0.7</v>
      </c>
      <c r="E21" s="6"/>
      <c r="F21" s="2"/>
    </row>
    <row r="22" spans="1:6" ht="19.5" customHeight="1">
      <c r="A22" s="28" t="s">
        <v>65</v>
      </c>
      <c r="B22" s="28"/>
      <c r="C22" s="4">
        <f>(15+16+1)/(20+20+1)</f>
        <v>0.7804878048780488</v>
      </c>
      <c r="D22" s="5">
        <v>0.7</v>
      </c>
      <c r="E22" s="6"/>
      <c r="F22" s="2"/>
    </row>
    <row r="23" spans="1:6" ht="19.5" customHeight="1">
      <c r="A23" s="28" t="s">
        <v>66</v>
      </c>
      <c r="B23" s="28"/>
      <c r="C23" s="4">
        <f>(16+16+1)/(20+20+1)</f>
        <v>0.8048780487804879</v>
      </c>
      <c r="D23" s="5">
        <v>0.7</v>
      </c>
      <c r="E23" s="6"/>
      <c r="F23" s="2"/>
    </row>
    <row r="24" spans="1:6" ht="19.5" customHeight="1">
      <c r="A24" s="28" t="s">
        <v>67</v>
      </c>
      <c r="B24" s="28"/>
      <c r="C24" s="4">
        <f>(16+20+1)/(16+20+1)</f>
        <v>1</v>
      </c>
      <c r="D24" s="5">
        <v>0.7</v>
      </c>
      <c r="E24" s="6"/>
      <c r="F24" s="2"/>
    </row>
    <row r="25" spans="1:6" ht="19.5" customHeight="1">
      <c r="A25" s="28" t="s">
        <v>68</v>
      </c>
      <c r="B25" s="28"/>
      <c r="C25" s="4">
        <f>(16+20+1)/(16+20+1)</f>
        <v>1</v>
      </c>
      <c r="D25" s="5">
        <v>0.7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27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8">
      <selection activeCell="C26" sqref="C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48</v>
      </c>
      <c r="C7" s="57" t="s">
        <v>49</v>
      </c>
      <c r="D7" s="63"/>
      <c r="E7" s="48" t="s">
        <v>50</v>
      </c>
      <c r="F7" s="48" t="s">
        <v>51</v>
      </c>
      <c r="G7" s="37">
        <v>0.8</v>
      </c>
      <c r="H7" s="54" t="s">
        <v>25</v>
      </c>
      <c r="I7" s="40" t="s">
        <v>52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Programas de Educación Continuada ofertados.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0.6</v>
      </c>
      <c r="D16" s="5">
        <v>0.8</v>
      </c>
      <c r="E16" s="2"/>
      <c r="F16" s="2"/>
    </row>
    <row r="17" spans="1:6" ht="19.5" customHeight="1">
      <c r="A17" s="28" t="s">
        <v>18</v>
      </c>
      <c r="B17" s="28"/>
      <c r="C17" s="4">
        <f>5/6</f>
        <v>0.8333333333333334</v>
      </c>
      <c r="D17" s="5">
        <v>0.8</v>
      </c>
      <c r="E17" s="2"/>
      <c r="F17" s="2"/>
    </row>
    <row r="18" spans="1:6" ht="19.5" customHeight="1">
      <c r="A18" s="28" t="s">
        <v>59</v>
      </c>
      <c r="B18" s="28"/>
      <c r="C18" s="4">
        <f>4/5</f>
        <v>0.8</v>
      </c>
      <c r="D18" s="5">
        <v>0.8</v>
      </c>
      <c r="E18" s="2"/>
      <c r="F18" s="2"/>
    </row>
    <row r="19" spans="1:6" ht="19.5" customHeight="1">
      <c r="A19" s="28" t="s">
        <v>60</v>
      </c>
      <c r="B19" s="28"/>
      <c r="C19" s="4">
        <f>4/5</f>
        <v>0.8</v>
      </c>
      <c r="D19" s="5">
        <v>0.8</v>
      </c>
      <c r="E19" s="2"/>
      <c r="F19" s="2"/>
    </row>
    <row r="20" spans="1:6" ht="19.5" customHeight="1">
      <c r="A20" s="28" t="s">
        <v>62</v>
      </c>
      <c r="B20" s="28"/>
      <c r="C20" s="4">
        <f>3/3</f>
        <v>1</v>
      </c>
      <c r="D20" s="5">
        <v>0.8</v>
      </c>
      <c r="E20" s="2"/>
      <c r="F20" s="2"/>
    </row>
    <row r="21" spans="1:6" ht="19.5" customHeight="1">
      <c r="A21" s="28" t="s">
        <v>63</v>
      </c>
      <c r="B21" s="28"/>
      <c r="C21" s="4">
        <f>7/7</f>
        <v>1</v>
      </c>
      <c r="D21" s="5">
        <v>0.8</v>
      </c>
      <c r="E21" s="6"/>
      <c r="F21" s="2"/>
    </row>
    <row r="22" spans="1:6" ht="19.5" customHeight="1">
      <c r="A22" s="28" t="s">
        <v>65</v>
      </c>
      <c r="B22" s="28"/>
      <c r="C22" s="4">
        <f>3/3</f>
        <v>1</v>
      </c>
      <c r="D22" s="5">
        <v>0.8</v>
      </c>
      <c r="E22" s="6"/>
      <c r="F22" s="2"/>
    </row>
    <row r="23" spans="1:6" ht="19.5" customHeight="1">
      <c r="A23" s="28" t="s">
        <v>66</v>
      </c>
      <c r="B23" s="28"/>
      <c r="C23" s="4">
        <f>6/6</f>
        <v>1</v>
      </c>
      <c r="D23" s="5">
        <v>0.8</v>
      </c>
      <c r="E23" s="6"/>
      <c r="F23" s="2"/>
    </row>
    <row r="24" spans="1:6" ht="19.5" customHeight="1">
      <c r="A24" s="28" t="s">
        <v>67</v>
      </c>
      <c r="B24" s="28"/>
      <c r="C24" s="4">
        <f>20/20</f>
        <v>1</v>
      </c>
      <c r="D24" s="5">
        <v>0.8</v>
      </c>
      <c r="E24" s="6"/>
      <c r="F24" s="2"/>
    </row>
    <row r="25" spans="1:6" ht="19.5" customHeight="1">
      <c r="A25" s="28" t="s">
        <v>68</v>
      </c>
      <c r="B25" s="28"/>
      <c r="C25" s="4">
        <f>18/20</f>
        <v>0.9</v>
      </c>
      <c r="D25" s="5">
        <v>0.8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42</v>
      </c>
      <c r="C7" s="57" t="s">
        <v>43</v>
      </c>
      <c r="D7" s="63"/>
      <c r="E7" s="48" t="s">
        <v>44</v>
      </c>
      <c r="F7" s="48" t="s">
        <v>45</v>
      </c>
      <c r="G7" s="37">
        <v>0.7</v>
      </c>
      <c r="H7" s="54" t="s">
        <v>46</v>
      </c>
      <c r="I7" s="40" t="s">
        <v>47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Proyectos de Extensión aprobados 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0.67</v>
      </c>
      <c r="D16" s="5">
        <v>0.7</v>
      </c>
      <c r="E16" s="2"/>
      <c r="F16" s="2"/>
    </row>
    <row r="17" spans="1:6" ht="19.5" customHeight="1">
      <c r="A17" s="28" t="s">
        <v>18</v>
      </c>
      <c r="B17" s="28"/>
      <c r="C17" s="4">
        <f>7/10</f>
        <v>0.7</v>
      </c>
      <c r="D17" s="5">
        <v>0.7</v>
      </c>
      <c r="E17" s="2"/>
      <c r="F17" s="2"/>
    </row>
    <row r="18" spans="1:6" ht="19.5" customHeight="1">
      <c r="A18" s="28" t="s">
        <v>61</v>
      </c>
      <c r="B18" s="28"/>
      <c r="C18" s="4">
        <f>14/15</f>
        <v>0.9333333333333333</v>
      </c>
      <c r="D18" s="5">
        <v>0.7</v>
      </c>
      <c r="E18" s="2"/>
      <c r="F18" s="2"/>
    </row>
    <row r="19" spans="1:6" ht="19.5" customHeight="1">
      <c r="A19" s="28" t="s">
        <v>60</v>
      </c>
      <c r="B19" s="28"/>
      <c r="C19" s="4">
        <f>16/20</f>
        <v>0.8</v>
      </c>
      <c r="D19" s="5">
        <v>0.7</v>
      </c>
      <c r="E19" s="2"/>
      <c r="F19" s="2"/>
    </row>
    <row r="20" spans="1:6" ht="19.5" customHeight="1">
      <c r="A20" s="28" t="s">
        <v>64</v>
      </c>
      <c r="B20" s="28"/>
      <c r="C20" s="4">
        <f>14/16</f>
        <v>0.875</v>
      </c>
      <c r="D20" s="5">
        <v>0.7</v>
      </c>
      <c r="E20" s="2"/>
      <c r="F20" s="2"/>
    </row>
    <row r="21" spans="1:6" ht="19.5" customHeight="1">
      <c r="A21" s="28" t="s">
        <v>63</v>
      </c>
      <c r="B21" s="28"/>
      <c r="C21" s="4">
        <f>10/12</f>
        <v>0.8333333333333334</v>
      </c>
      <c r="D21" s="5">
        <v>0.7</v>
      </c>
      <c r="E21" s="6"/>
      <c r="F21" s="2"/>
    </row>
    <row r="22" spans="1:6" ht="19.5" customHeight="1">
      <c r="A22" s="28" t="s">
        <v>65</v>
      </c>
      <c r="B22" s="28"/>
      <c r="C22" s="4">
        <f>9/12</f>
        <v>0.75</v>
      </c>
      <c r="D22" s="5">
        <v>0.7</v>
      </c>
      <c r="E22" s="6"/>
      <c r="F22" s="2"/>
    </row>
    <row r="23" spans="1:6" ht="19.5" customHeight="1">
      <c r="A23" s="28" t="s">
        <v>66</v>
      </c>
      <c r="B23" s="28"/>
      <c r="C23" s="4">
        <f>10/12</f>
        <v>0.8333333333333334</v>
      </c>
      <c r="D23" s="5">
        <v>0.7</v>
      </c>
      <c r="E23" s="6"/>
      <c r="F23" s="2"/>
    </row>
    <row r="24" spans="1:6" ht="19.5" customHeight="1">
      <c r="A24" s="28" t="s">
        <v>67</v>
      </c>
      <c r="B24" s="28"/>
      <c r="C24" s="4">
        <f>(7+5)/(12+5)</f>
        <v>0.7058823529411765</v>
      </c>
      <c r="D24" s="5">
        <v>0.7</v>
      </c>
      <c r="E24" s="6"/>
      <c r="F24" s="2"/>
    </row>
    <row r="25" spans="1:6" ht="19.5" customHeight="1">
      <c r="A25" s="28" t="s">
        <v>68</v>
      </c>
      <c r="B25" s="28"/>
      <c r="C25" s="4">
        <f>10/13</f>
        <v>0.7692307692307693</v>
      </c>
      <c r="D25" s="5">
        <v>0.7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8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5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71" t="s">
        <v>20</v>
      </c>
      <c r="B7" s="80" t="s">
        <v>32</v>
      </c>
      <c r="C7" s="57" t="s">
        <v>33</v>
      </c>
      <c r="D7" s="63"/>
      <c r="E7" s="80" t="s">
        <v>34</v>
      </c>
      <c r="F7" s="48" t="s">
        <v>29</v>
      </c>
      <c r="G7" s="37">
        <v>0.9</v>
      </c>
      <c r="H7" s="54" t="s">
        <v>25</v>
      </c>
      <c r="I7" s="40" t="s">
        <v>35</v>
      </c>
      <c r="J7" s="1"/>
      <c r="K7" s="1"/>
      <c r="L7" s="1"/>
      <c r="M7" s="1"/>
    </row>
    <row r="8" spans="1:13" ht="39" customHeight="1">
      <c r="A8" s="78"/>
      <c r="B8" s="81"/>
      <c r="C8" s="64"/>
      <c r="D8" s="65"/>
      <c r="E8" s="81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78"/>
      <c r="B9" s="81"/>
      <c r="C9" s="64"/>
      <c r="D9" s="65"/>
      <c r="E9" s="81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78"/>
      <c r="B10" s="81"/>
      <c r="C10" s="64"/>
      <c r="D10" s="65"/>
      <c r="E10" s="81"/>
      <c r="F10" s="49"/>
      <c r="G10" s="38"/>
      <c r="H10" s="55"/>
      <c r="I10" s="41"/>
      <c r="J10" s="2"/>
      <c r="K10" s="2"/>
      <c r="L10" s="2"/>
      <c r="M10" s="2"/>
    </row>
    <row r="11" spans="1:13" ht="41.25" customHeight="1">
      <c r="A11" s="79"/>
      <c r="B11" s="82"/>
      <c r="C11" s="66"/>
      <c r="D11" s="67"/>
      <c r="E11" s="82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Eventos academicos economicos politicos y sociales en el semestre</v>
      </c>
      <c r="B13" s="52"/>
      <c r="C13" s="52"/>
      <c r="D13" s="52"/>
      <c r="E13" s="52"/>
      <c r="F13" s="52"/>
      <c r="G13" s="52"/>
      <c r="H13" s="52"/>
      <c r="I13" s="53"/>
    </row>
    <row r="14" spans="1:9" ht="12.75">
      <c r="A14" s="18"/>
      <c r="B14" s="19"/>
      <c r="C14" s="19"/>
      <c r="D14" s="19"/>
      <c r="E14" s="19"/>
      <c r="F14" s="19"/>
      <c r="G14" s="19"/>
      <c r="H14" s="19"/>
      <c r="I14" s="20"/>
    </row>
    <row r="15" spans="1:9" ht="31.5" customHeight="1">
      <c r="A15" s="27" t="s">
        <v>10</v>
      </c>
      <c r="B15" s="27"/>
      <c r="C15" s="12" t="s">
        <v>9</v>
      </c>
      <c r="D15" s="12" t="s">
        <v>14</v>
      </c>
      <c r="E15" s="2"/>
      <c r="F15" s="2"/>
      <c r="G15" s="2"/>
      <c r="H15" s="2"/>
      <c r="I15" s="21"/>
    </row>
    <row r="16" spans="1:9" ht="19.5" customHeight="1">
      <c r="A16" s="28" t="s">
        <v>17</v>
      </c>
      <c r="B16" s="28"/>
      <c r="C16" s="4">
        <f>3/5</f>
        <v>0.6</v>
      </c>
      <c r="D16" s="5">
        <v>0.9</v>
      </c>
      <c r="E16" s="2"/>
      <c r="F16" s="2"/>
      <c r="G16" s="2"/>
      <c r="H16" s="2"/>
      <c r="I16" s="21"/>
    </row>
    <row r="17" spans="1:9" ht="19.5" customHeight="1">
      <c r="A17" s="28" t="s">
        <v>18</v>
      </c>
      <c r="B17" s="28"/>
      <c r="C17" s="4">
        <f>6/7</f>
        <v>0.8571428571428571</v>
      </c>
      <c r="D17" s="5">
        <v>0.9</v>
      </c>
      <c r="E17" s="2"/>
      <c r="F17" s="2"/>
      <c r="G17" s="2"/>
      <c r="H17" s="2"/>
      <c r="I17" s="21"/>
    </row>
    <row r="18" spans="1:9" ht="19.5" customHeight="1">
      <c r="A18" s="28" t="s">
        <v>59</v>
      </c>
      <c r="B18" s="28"/>
      <c r="C18" s="4">
        <f>9/10</f>
        <v>0.9</v>
      </c>
      <c r="D18" s="5">
        <v>0.9</v>
      </c>
      <c r="E18" s="2"/>
      <c r="F18" s="2"/>
      <c r="G18" s="2"/>
      <c r="H18" s="2"/>
      <c r="I18" s="21"/>
    </row>
    <row r="19" spans="1:9" ht="19.5" customHeight="1">
      <c r="A19" s="28" t="s">
        <v>60</v>
      </c>
      <c r="B19" s="28"/>
      <c r="C19" s="4">
        <f>10/10</f>
        <v>1</v>
      </c>
      <c r="D19" s="5">
        <v>0.9</v>
      </c>
      <c r="E19" s="2"/>
      <c r="F19" s="2"/>
      <c r="G19" s="2"/>
      <c r="H19" s="2"/>
      <c r="I19" s="21"/>
    </row>
    <row r="20" spans="1:9" ht="19.5" customHeight="1">
      <c r="A20" s="28" t="s">
        <v>62</v>
      </c>
      <c r="B20" s="28"/>
      <c r="C20" s="4">
        <f>4/5</f>
        <v>0.8</v>
      </c>
      <c r="D20" s="5">
        <v>0.9</v>
      </c>
      <c r="E20" s="2"/>
      <c r="F20" s="2"/>
      <c r="G20" s="2"/>
      <c r="H20" s="2"/>
      <c r="I20" s="21"/>
    </row>
    <row r="21" spans="1:9" ht="19.5" customHeight="1">
      <c r="A21" s="28" t="s">
        <v>63</v>
      </c>
      <c r="B21" s="28"/>
      <c r="C21" s="4">
        <f>4/5</f>
        <v>0.8</v>
      </c>
      <c r="D21" s="5">
        <v>0.9</v>
      </c>
      <c r="E21" s="6"/>
      <c r="F21" s="2"/>
      <c r="G21" s="2"/>
      <c r="H21" s="2"/>
      <c r="I21" s="21"/>
    </row>
    <row r="22" spans="1:9" ht="19.5" customHeight="1">
      <c r="A22" s="28" t="s">
        <v>65</v>
      </c>
      <c r="B22" s="28"/>
      <c r="C22" s="4">
        <f>4/4</f>
        <v>1</v>
      </c>
      <c r="D22" s="5">
        <v>0.9</v>
      </c>
      <c r="E22" s="6"/>
      <c r="F22" s="2"/>
      <c r="G22" s="2"/>
      <c r="H22" s="2"/>
      <c r="I22" s="21"/>
    </row>
    <row r="23" spans="1:9" ht="19.5" customHeight="1">
      <c r="A23" s="28" t="s">
        <v>66</v>
      </c>
      <c r="B23" s="28"/>
      <c r="C23" s="4">
        <f>4/4</f>
        <v>1</v>
      </c>
      <c r="D23" s="5">
        <v>0.9</v>
      </c>
      <c r="E23" s="6"/>
      <c r="F23" s="2"/>
      <c r="G23" s="2"/>
      <c r="H23" s="2"/>
      <c r="I23" s="21"/>
    </row>
    <row r="24" spans="1:9" ht="19.5" customHeight="1">
      <c r="A24" s="28" t="s">
        <v>67</v>
      </c>
      <c r="B24" s="28"/>
      <c r="C24" s="4">
        <f>4/4</f>
        <v>1</v>
      </c>
      <c r="D24" s="5">
        <v>0.9</v>
      </c>
      <c r="E24" s="6"/>
      <c r="F24" s="2"/>
      <c r="G24" s="2"/>
      <c r="H24" s="2"/>
      <c r="I24" s="21"/>
    </row>
    <row r="25" spans="1:9" ht="19.5" customHeight="1">
      <c r="A25" s="28" t="s">
        <v>68</v>
      </c>
      <c r="B25" s="28"/>
      <c r="C25" s="4">
        <f>5/5</f>
        <v>1</v>
      </c>
      <c r="D25" s="5">
        <v>0.9</v>
      </c>
      <c r="E25" s="6"/>
      <c r="F25" s="2"/>
      <c r="G25" s="2"/>
      <c r="H25" s="2"/>
      <c r="I25" s="21"/>
    </row>
    <row r="26" spans="1:9" ht="19.5" customHeight="1">
      <c r="A26" s="28"/>
      <c r="B26" s="28"/>
      <c r="C26" s="4"/>
      <c r="D26" s="5"/>
      <c r="E26" s="6"/>
      <c r="F26" s="2"/>
      <c r="G26" s="2"/>
      <c r="H26" s="2"/>
      <c r="I26" s="21"/>
    </row>
    <row r="27" spans="1:9" ht="19.5" customHeight="1">
      <c r="A27" s="28"/>
      <c r="B27" s="28"/>
      <c r="C27" s="4"/>
      <c r="D27" s="5"/>
      <c r="E27" s="6"/>
      <c r="F27" s="2"/>
      <c r="G27" s="2"/>
      <c r="H27" s="2"/>
      <c r="I27" s="21"/>
    </row>
    <row r="28" spans="1:9" ht="12.75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2"/>
  <sheetViews>
    <sheetView showGridLines="0" tabSelected="1" view="pageBreakPreview" zoomScale="80" zoomScaleNormal="90" zoomScaleSheetLayoutView="80" zoomScalePageLayoutView="0" workbookViewId="0" topLeftCell="A7">
      <selection activeCell="C26" sqref="C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6.5742187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41</v>
      </c>
      <c r="C7" s="57" t="s">
        <v>36</v>
      </c>
      <c r="D7" s="63"/>
      <c r="E7" s="48" t="s">
        <v>37</v>
      </c>
      <c r="F7" s="48" t="s">
        <v>38</v>
      </c>
      <c r="G7" s="37">
        <v>0.9</v>
      </c>
      <c r="H7" s="54" t="s">
        <v>39</v>
      </c>
      <c r="I7" s="40" t="s">
        <v>40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Jornada de atencion integral  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f>(6/5)</f>
        <v>1.2</v>
      </c>
      <c r="D16" s="5">
        <v>0.9</v>
      </c>
      <c r="E16" s="2"/>
      <c r="F16" s="2"/>
    </row>
    <row r="17" spans="1:6" ht="19.5" customHeight="1">
      <c r="A17" s="28" t="s">
        <v>18</v>
      </c>
      <c r="B17" s="28"/>
      <c r="C17" s="4">
        <f>3/3</f>
        <v>1</v>
      </c>
      <c r="D17" s="5">
        <v>0.9</v>
      </c>
      <c r="E17" s="2"/>
      <c r="F17" s="2"/>
    </row>
    <row r="18" spans="1:6" ht="19.5" customHeight="1">
      <c r="A18" s="28" t="s">
        <v>59</v>
      </c>
      <c r="B18" s="28"/>
      <c r="C18" s="4">
        <f>3/4</f>
        <v>0.75</v>
      </c>
      <c r="D18" s="5">
        <v>0.9</v>
      </c>
      <c r="E18" s="2"/>
      <c r="F18" s="2"/>
    </row>
    <row r="19" spans="1:6" ht="19.5" customHeight="1">
      <c r="A19" s="28" t="s">
        <v>60</v>
      </c>
      <c r="B19" s="28"/>
      <c r="C19" s="4">
        <f>3/4</f>
        <v>0.75</v>
      </c>
      <c r="D19" s="5">
        <v>0.9</v>
      </c>
      <c r="E19" s="2"/>
      <c r="F19" s="2"/>
    </row>
    <row r="20" spans="1:6" ht="19.5" customHeight="1">
      <c r="A20" s="28" t="s">
        <v>62</v>
      </c>
      <c r="B20" s="28"/>
      <c r="C20" s="4">
        <f>2/2</f>
        <v>1</v>
      </c>
      <c r="D20" s="5">
        <v>0.9</v>
      </c>
      <c r="E20" s="2"/>
      <c r="F20" s="2"/>
    </row>
    <row r="21" spans="1:6" ht="19.5" customHeight="1">
      <c r="A21" s="28" t="s">
        <v>63</v>
      </c>
      <c r="B21" s="28"/>
      <c r="C21" s="4">
        <f>14/6</f>
        <v>2.3333333333333335</v>
      </c>
      <c r="D21" s="5">
        <v>0.9</v>
      </c>
      <c r="E21" s="6"/>
      <c r="F21" s="2"/>
    </row>
    <row r="22" spans="1:6" ht="19.5" customHeight="1">
      <c r="A22" s="28" t="s">
        <v>65</v>
      </c>
      <c r="B22" s="28"/>
      <c r="C22" s="4">
        <f>9/10</f>
        <v>0.9</v>
      </c>
      <c r="D22" s="5">
        <v>0.9</v>
      </c>
      <c r="E22" s="6"/>
      <c r="F22" s="2"/>
    </row>
    <row r="23" spans="1:6" ht="19.5" customHeight="1">
      <c r="A23" s="28" t="s">
        <v>66</v>
      </c>
      <c r="B23" s="28"/>
      <c r="C23" s="4">
        <f>10/10</f>
        <v>1</v>
      </c>
      <c r="D23" s="5">
        <v>0.9</v>
      </c>
      <c r="E23" s="6"/>
      <c r="F23" s="2"/>
    </row>
    <row r="24" spans="1:6" ht="19.5" customHeight="1">
      <c r="A24" s="28" t="s">
        <v>67</v>
      </c>
      <c r="B24" s="28"/>
      <c r="C24" s="4">
        <f>12/12</f>
        <v>1</v>
      </c>
      <c r="D24" s="5">
        <v>0.9</v>
      </c>
      <c r="E24" s="6"/>
      <c r="F24" s="2"/>
    </row>
    <row r="25" spans="1:6" ht="19.5" customHeight="1">
      <c r="A25" s="28" t="s">
        <v>68</v>
      </c>
      <c r="B25" s="28"/>
      <c r="C25" s="4">
        <f>9/9</f>
        <v>1</v>
      </c>
      <c r="D25" s="5">
        <v>0.9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7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Mirian Esther Sierra Hernandez</dc:creator>
  <cp:keywords/>
  <dc:description/>
  <cp:lastModifiedBy>Carlos A. Camacho Serge</cp:lastModifiedBy>
  <cp:lastPrinted>2011-04-28T13:46:48Z</cp:lastPrinted>
  <dcterms:created xsi:type="dcterms:W3CDTF">2006-11-20T22:48:49Z</dcterms:created>
  <dcterms:modified xsi:type="dcterms:W3CDTF">2014-02-05T00:20:53Z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